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001" sheetId="1" r:id="rId1"/>
    <sheet name="SO 101" sheetId="2" r:id="rId2"/>
    <sheet name="SO 180" sheetId="3" r:id="rId3"/>
    <sheet name="SO 190" sheetId="4" r:id="rId4"/>
  </sheets>
  <definedNames/>
  <calcPr/>
  <webPublishing/>
</workbook>
</file>

<file path=xl/sharedStrings.xml><?xml version="1.0" encoding="utf-8"?>
<sst xmlns="http://schemas.openxmlformats.org/spreadsheetml/2006/main" count="1600" uniqueCount="524">
  <si>
    <t>ASPE10</t>
  </si>
  <si>
    <t>S</t>
  </si>
  <si>
    <t>Firma: ÚDRŽBA SILNIC Královéhradeckého kraje a.s.</t>
  </si>
  <si>
    <t>Soupis prací objektu</t>
  </si>
  <si>
    <t xml:space="preserve">Stavba: </t>
  </si>
  <si>
    <t>328 02</t>
  </si>
  <si>
    <t>III/2997 Hradec Králové, ul. Pouchovská_10032022_neoceněný</t>
  </si>
  <si>
    <t>O</t>
  </si>
  <si>
    <t>Rozpočet:</t>
  </si>
  <si>
    <t>0,00</t>
  </si>
  <si>
    <t>15,00</t>
  </si>
  <si>
    <t>21,00</t>
  </si>
  <si>
    <t>2</t>
  </si>
  <si>
    <t>3</t>
  </si>
  <si>
    <t>001</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</si>
  <si>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</si>
  <si>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</si>
  <si>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</si>
  <si>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</si>
  <si>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</si>
  <si>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</si>
  <si>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</si>
  <si>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</si>
  <si>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</si>
  <si>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</si>
  <si>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</si>
  <si>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</si>
  <si>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</si>
  <si>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</si>
  <si>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</si>
  <si>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</si>
  <si>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</si>
  <si>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</si>
  <si>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</si>
  <si>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</si>
  <si>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</si>
  <si>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</si>
  <si>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POMOC PRÁCE ZŘÍZ NEBO ZAJIŠŤ OCHRANU INŽENÝRSKÝCH SÍTÍ</t>
  </si>
  <si>
    <t>SOUBOR</t>
  </si>
  <si>
    <t>PP</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</si>
  <si>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Délka stavby: 851 m, vč. SO 101. Pevná cena.</t>
  </si>
  <si>
    <t>VV</t>
  </si>
  <si>
    <t>zajištění a ochrana stávajících IS : 1=</t>
  </si>
  <si>
    <t>TS</t>
  </si>
  <si>
    <t/>
  </si>
  <si>
    <t>02811</t>
  </si>
  <si>
    <t>A</t>
  </si>
  <si>
    <t>PRŮZKUMNÉ PRÁCE GEOTECHNICKÉ NA POVRCHU</t>
  </si>
  <si>
    <t>KPL</t>
  </si>
  <si>
    <t>Zjištění a zdokumentování stávajícího stavu zástavby a objektů, které mohou být dotčeny stavbou před započetím, v průběhu a na konci stavebních prací. Délka stavby: 851 m, vč. SO 101. Pevná cena.</t>
  </si>
  <si>
    <t>1=</t>
  </si>
  <si>
    <t>02910</t>
  </si>
  <si>
    <t>OSTATNÍ POŽADAVKY - ZEMĚMĚŘIČSKÁ MĚŘENÍ</t>
  </si>
  <si>
    <t>Zaměření skutečného provedení díla ke kolaudaci stavby. Délka stavby: 851 m, vč. SO 101.  
3x tištěné paré + 1x CD  
Pevná cena.</t>
  </si>
  <si>
    <t>02911</t>
  </si>
  <si>
    <t>OSTATNÍ POŽADAVKY - GEODETICKÉ ZAMĚŘENÍ</t>
  </si>
  <si>
    <t>Geometrický oddělovací plán pro majetkové vypořádání vlastnických vztahu, potvrzený katastrálním úřadem. 12 x tiskem. Délka stavby: 851 m, vč. SO 101. Pevná cena.</t>
  </si>
  <si>
    <t>B</t>
  </si>
  <si>
    <t>Veškerá zaměření nutná k realizaci díla (např. zaměření stavby před výstavbou, vytyčení stavby a obvodu staveniště apod.) a k uvedení stavby do užívání a řádnému předání dokončeného díla. Délka stavby: 851 m, vč. SO 101. Pevná cena.</t>
  </si>
  <si>
    <t>C</t>
  </si>
  <si>
    <t>OSTATNÍ POŽADAVKY - GEODETICKÉ ZAMĚŘENÍ VRSTEV</t>
  </si>
  <si>
    <t>Zaměření vrstev pro určení kubatur konstrukčních vrstev a celkových plošných a délkových výměr. Délka stavby: 851 m, vč. SO 101. Pevná cena.</t>
  </si>
  <si>
    <t>7</t>
  </si>
  <si>
    <t>02940</t>
  </si>
  <si>
    <t>OSTATNÍ POŽADAVKY - VYPRACOVÁNÍ DOKUMENTACE</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</si>
  <si>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Délka stavby: 851 m, vč. SO 101. Pevná cena.</t>
  </si>
  <si>
    <t>8</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</si>
  <si>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</si>
  <si>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</si>
  <si>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protipovodňový plán ( tiskem 2x).   
Zadavatel poskytne zhotoviteli otevřený formát *.dwg/dgn. Délka stavby: 851 m, vč. SO 101. Pevná cena.</t>
  </si>
  <si>
    <t>02945</t>
  </si>
  <si>
    <t>FOTODOKUMENTACE</t>
  </si>
  <si>
    <t>2 x měsíčně sada barevných fotografií v tištěné i elektroniceké formě.  
3 x závěrečná fotodokumentace v albu s popisem v tištěné i elektronické podobě. Délka stavby: 851 m, vč. SO 101. Pevná cena.</t>
  </si>
  <si>
    <t>02991</t>
  </si>
  <si>
    <t>OSTATNÍ POŽADAVKY - INFORMAČNÍ TABULE</t>
  </si>
  <si>
    <t>KUS</t>
  </si>
  <si>
    <t>Náklady na zřízení informační tabule s údaji o stavbě s textem dle vzoru objednatele SFDI, včetně kotvení. Po ukončení stavby odstranění.   
2ks na celou stavbu. Pevná cena</t>
  </si>
  <si>
    <t>2=2,00 [A]</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</si>
  <si>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</si>
  <si>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</si>
  <si>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</si>
  <si>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Délka stavby: 851 m, vč. SO 101. Pevná cena.</t>
  </si>
  <si>
    <t>SO 101</t>
  </si>
  <si>
    <t>Oprava komunikace</t>
  </si>
  <si>
    <t>014102</t>
  </si>
  <si>
    <t>POPLATKY ZA SKLÁDKU</t>
  </si>
  <si>
    <t>T</t>
  </si>
  <si>
    <t>zemina, předpoklad 2,0t/m3</t>
  </si>
  <si>
    <t>pol. 12273: 414=414,00 [B] 
pol. 13173: 6,75=6,75 [C] 
pol. 11130: 1069*0,1=106,90 [D] 
Celkem m3: B+C+D=527,65 [E] 
Celkem T: 2,0*E=1 055,30 [F]</t>
  </si>
  <si>
    <t>zahrnuje veškeré poplatky provozovateli skládky související s uložením odpadu na skládce.</t>
  </si>
  <si>
    <t>AC chodník, 2,4t/m3</t>
  </si>
  <si>
    <t>pol. 11313: 6,96=6,96 [A] 
Celkem T: 2,4*A=16,70 [B]</t>
  </si>
  <si>
    <t>beton, 2,3t/m3</t>
  </si>
  <si>
    <t>pol. 11351: 53,6*0,043=2,30 [A] 43kg/m 
pol. 11352: 247,15*0,078=19,28 [B] 78kg/m 
pol. 915402: (pl.103,25/dl.0,5*š.0,25)*kg/kus0,0269=1,39 [C] 26,9kg/kus 
pol. 11318: 6,32*2,5=15,80 [D] 2500kg/m3 
Celkem: A+B+C+D=38,77 [E]</t>
  </si>
  <si>
    <t>Zemní práce</t>
  </si>
  <si>
    <t>11130</t>
  </si>
  <si>
    <t>SEJMUTÍ DRNU</t>
  </si>
  <si>
    <t>M2</t>
  </si>
  <si>
    <t>Včetně odvozu bez ohledu na vzdálenost (skládka zvolena zhotovitelem). Poplatek za skládku vykázán v pol. č. 014102.1 Plocha odměřena digitálně ze situace D.1.1.2.</t>
  </si>
  <si>
    <t>1069=1 069,00 [A]</t>
  </si>
  <si>
    <t>včetně vodorovné dopravy  a uložení na skládku</t>
  </si>
  <si>
    <t>11313</t>
  </si>
  <si>
    <t>ODSTRANĚNÍ KRYTU ZPEVNĚNÝCH PLOCH S ASFALTOVÝM POJIVEM</t>
  </si>
  <si>
    <t>M3</t>
  </si>
  <si>
    <t>Vyburání stávajících chodníků z ACO (předpokládaná tl. 40mm) a krytu v místě nových UV. Včetně odvozu materiálu bez ohledu na vzdálenost  a uložení na skládku (skládka zvolena zhotovitelem). Poplatek za skládku vykázán v položce 014102.2. Výměra odměřena digitálně ze situace D.1.1.2.</t>
  </si>
  <si>
    <t>chodník: pl.164*tl.0,04=6,56 [A] 
UV: počet2*š.1*d.1*tl.0,2=0,40 [B] 
Celkem: A+B=6,96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</si>
  <si>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</si>
  <si>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</si>
  <si>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</si>
  <si>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poškozených kamenných kostek v rámci výškové úpravy viz pol. 935812.2  
Včetně odvozu materiálu bez ohledu na vzdálenost  a uložení na skládku (skládka zvolena objednatelem).  
Výměra odečtena digitálně ze situace D.1.1.2</t>
  </si>
  <si>
    <t>pl. 453* tl. 0,10* %0,05=2,27 [A]</t>
  </si>
  <si>
    <t>11318</t>
  </si>
  <si>
    <t>ODSTRANĚNÍ KRYTU ZPEVNĚNÝCH PLOCH Z DLAŽDIC</t>
  </si>
  <si>
    <t>Doplnění poškozených dlaždic. Sjezdy podél komunikace - předpoklad 15%, Chodníky podél komunikace 5%.; Výměra odměřena digitálně ze situace D.1.1.2.  
Položka bude čerpána se souhlasem TDS na základě skutečnosti.</t>
  </si>
  <si>
    <t>dlaždice betonové tl. 80: pl. 37,60* tl. 0,08* %0,15=0,45 [A] 
zámková dlažba tl. 60: pl. 1785* tl. 0,06* %0,05=5,36 [B] 
zámková dlažba tl. 80: pl. 42,90* tl. 0,08* %0,15=0,51 [C] 
Celkem: A+B+C=6,32 [D]</t>
  </si>
  <si>
    <t>11351</t>
  </si>
  <si>
    <t>ODSTRANĚNÍ ZÁHONOVÝCH OBRUBNÍKŮ</t>
  </si>
  <si>
    <t>M</t>
  </si>
  <si>
    <t>Odstranění poškozených obrubníků při výškové úpravě. Předpoklad 10% z celkové délky. Včetně odvozu materiálu bez ohledu na vzdálenost  a uložení na skládku (skládka zvolena zhotovitelem). Poplatek za skládku vykázán v položce 014102.3. Výměra odměřena digitálně ze situace D.1.1.2.  
Položka bude čerpána dle skutečnosti se souhlasem TDS a zástupce investora.</t>
  </si>
  <si>
    <t>celk. delka536*výměna0,1=53,60 [A]</t>
  </si>
  <si>
    <t>11352</t>
  </si>
  <si>
    <t>ODSTRANĚNÍ CHODNÍKOVÝCH A SILNIČNÍCH OBRUBNÍKŮ BETONOVÝCH</t>
  </si>
  <si>
    <t>Odstranění poškozených obrubníků při výškové úpravě. Předpoklad 15% z celkové délky. Včetně odvozu materiálu bez ohledu na vzdálenost  a uložení na skládku (skládka zvolena zhotovitelem). Poplatek za skládku vykázán v položce 014102.3. Výměra odměřena digitálně ze situace D.1.1.2.  
Položka bude čerpána dle skutečnosti se souhlasem TDS a zástupce investora.</t>
  </si>
  <si>
    <t>(cel.délka1360-nové63)*0,15=194,55 [A] 
ochranný ostrůvek km 0,043: 4,3*2+11=19,60 [B] 
obruby v místě nástupních hran: km 0,390 20+km 0,410 13=33,00 [C] 
Celkem: A+B+C=247,15 [D]</t>
  </si>
  <si>
    <t>R</t>
  </si>
  <si>
    <t>ODSTRANĚNÍ CHODNÍKOVÝCH A SILNIČNÍCH OBRUBNÍKŮ PLASTOVÝCH</t>
  </si>
  <si>
    <t>Plastové obruby vy místě ochranného ostrůvku v km 0,685. Včetně odvozu materiálu bez ohledu na vzdálenost  a uložení na skládku (skládka zvolena zhotovitelem).</t>
  </si>
  <si>
    <t>20=20,00 [A]</t>
  </si>
  <si>
    <t>11353</t>
  </si>
  <si>
    <t>ODSTRANĚNÍ CHODNÍKOVÝCH KAMENNÝCH OBRUBNÍKŮ</t>
  </si>
  <si>
    <t>Odstranněí kam. obrub. OP3 v místě nástupní hrany km 0,050 a odstranění poškozených obrubníků při výškové úpravě. Předpoklad 20% z celkové délky. Zhotovitel v ceně zohlední možnost použití materiálu zpět na stavbě. Včetně odvozu a uložení na skládku zhotovitele.   
Výměra odměřena digitálně ze situace D.1.1.2.</t>
  </si>
  <si>
    <t>nástupní plocha km 0,050: 20=20,00 [A] 
(cel.délka279-odstraněné20)*0,20=51,80 [B] 
Celkem: A+B=71,80 [C]</t>
  </si>
  <si>
    <t>Položka zahrnuje veškerou manipulaci s vybouranou sutí a s vybouranými hmotami.</t>
  </si>
  <si>
    <t>12</t>
  </si>
  <si>
    <t>11354</t>
  </si>
  <si>
    <t>ODSTRANĚNÍ OBRUB Z KRAJNÍKŮ</t>
  </si>
  <si>
    <t>Odstranění stávajících kamenných obrubníků (štípané) ve větvi křižovatky ul. Pouchovská směr ul. Pospíšilova.  
Zhotovitel v ceně zohlední možnost použití materiálu zpět na stavbě. Včetně odvozu a uložení na skládku zhotovitele.   
Výměra odečtena digitálně ze situace D.1.1.2</t>
  </si>
  <si>
    <t>63=63,00 [A]</t>
  </si>
  <si>
    <t>13</t>
  </si>
  <si>
    <t>11372</t>
  </si>
  <si>
    <t>FRÉZOVÁNÍ ZPEVNĚNÝCH PLOCH ASFALTOVÝCH</t>
  </si>
  <si>
    <t>Plošné frézování asfaltobetonového souvrství ve formě reprofilace v tl. 50 a 100mm.  
Zhotovitel v ceně zohlední možnost použití materiálu zpět na stavbě. Výměra odměřena digitálně ze situace D.1.1.2.</t>
  </si>
  <si>
    <t>hlavní trasa tl. 100mm:  9064*0,1=906,40 [A] 
napojení tl. 50mm: 559*0,05=27,95 [B] 
Celkem: A+B=934,35 [C]</t>
  </si>
  <si>
    <t>14</t>
  </si>
  <si>
    <t>Oprava trhlin nad 5mm dle TP115 na základě pochůzky po odfrézování. Předpoklad a´=100m na celou šíři komunikace (cca 9,8m). Zhotovitel v ceně zohlední možnost použití materiálu zpět na stavbě. Frézování na tl. 100mm, 800mm na každou stranu spáry. Výměra odměřena digitálně ze situace D.1.1.2. Položka bude čerpána dle skutečnosti se souhlasem TDS.</t>
  </si>
  <si>
    <t>dl. úseku851/rozteč spar100=8,51 [A] 
tl.frézy0,10*počet spárA*šířka kom.9,8*šířka spáry2*0,8=13,34 [B]</t>
  </si>
  <si>
    <t>15</t>
  </si>
  <si>
    <t>12273</t>
  </si>
  <si>
    <t>ODKOPÁVKY A PROKOPÁVKY OBECNÉ TŘ. I</t>
  </si>
  <si>
    <t>Odkop pro výškovou úpravu obrub - v místě zeleně; koeficient 0,2m2 odměřen z charakteristických řezů D.1.1.1.5  
Včetně odvozu materiálu bez ohledu na vzdálenost  a uložení na skládku (skládka zvolena zhotovitelem). Poplatek za skládku vykázán v položce 014102.1.</t>
  </si>
  <si>
    <t>zeleň: délka1262*koef0,2=252,40 [A] 
chodník: délka808*koef0,2=161,60 [B] 
Celkem: A+B=414,00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</si>
  <si>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</si>
  <si>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16</t>
  </si>
  <si>
    <t>13173</t>
  </si>
  <si>
    <t>HLOUBENÍ JAM ZAPAŽ I NEPAŽ TŘ. I</t>
  </si>
  <si>
    <t>Výkop pro UV + přípojky  
Výměra odměřena digitálně ze situace D.1.1.2.</t>
  </si>
  <si>
    <t>UV: počet2*š.1*d.1*h.1,5=3,00 [A] 
přípojky: delka2,5*š.1*h.1,5=3,75 [B] 
Celkem: A+B=6,75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</si>
  <si>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</si>
  <si>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t>
  </si>
  <si>
    <t>17120</t>
  </si>
  <si>
    <t>ULOŽENÍ SYPANINY DO NÁSYPŮ A NA SKLÁDKY BEZ ZHUTNĚNÍ</t>
  </si>
  <si>
    <t>uložení na skládku</t>
  </si>
  <si>
    <t>pol. 12273: 414=414,00 [B] 
pol. 13173: 6,75=6,75 [C] 
pol. 11130: 1069*0,1=106,90 [D] 
Celkem: B+C+D=527,65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</si>
  <si>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</si>
  <si>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</si>
  <si>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17481</t>
  </si>
  <si>
    <t>ZÁSYP JAM A RÝH Z NAKUPOVANÝCH MATERIÁLŮ</t>
  </si>
  <si>
    <t>provedení zásypu za obrubami podél chodníků. koef. 0,2m2/m; předpoklad ŠD f0/32  
provedení zásypu kolem nových UV; materiál dle požadavku výrobce UV</t>
  </si>
  <si>
    <t>délka808*koef0,2=161,60 [A] 
UV: výkop3-2*0,5*0,5*1,2=2,40 [B] 
přípojka: výkop3,75-2,5*0,5*0,5=3,13 [C] 
Celkem: A+B+C=167,13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</si>
  <si>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</si>
  <si>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</si>
  <si>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18243</t>
  </si>
  <si>
    <t>ZALOŽENÍ TRÁVNÍKU HYDROOSEVEM NA HLUŠINU</t>
  </si>
  <si>
    <t>Plocha odečtena digitálně ze situace D.1.1.2.</t>
  </si>
  <si>
    <t>Zahrnuje dodání předepsané travní směsi, hydroosev na hlušinu, zalévání, první pokosení, to vše bez ohledu na sklon terénu</t>
  </si>
  <si>
    <t>20</t>
  </si>
  <si>
    <t>18600</t>
  </si>
  <si>
    <t>ZALÉVÁNÍ VODOU</t>
  </si>
  <si>
    <t>Zalévání zemního tělesa, uvažováno 10l/m2.</t>
  </si>
  <si>
    <t>1069*0,01=10,69 [A]</t>
  </si>
  <si>
    <t>položka zahrnuje veškerý materiál, výrobky a polotovary, včetně mimostaveništní a  
vnitrostaveništní dopravy (rovněž přesuny), včetně naložení a složení, případně s uložením</t>
  </si>
  <si>
    <t>Komunikace</t>
  </si>
  <si>
    <t>21</t>
  </si>
  <si>
    <t>56330</t>
  </si>
  <si>
    <t>VOZOVKOVÉ VRSTVY ZE ŠTĚRKODRTI</t>
  </si>
  <si>
    <t>doplnění materiálu v místě sjezdů, vjezdů a pod chodníky; odhad 50% plochy v tl. 50mm  
Výměra odměřena digitálně ze situace D.1.1.2.</t>
  </si>
  <si>
    <t>(104,3+177+37,6+42,9+1785)*0,5*0,05=53,67 [A]</t>
  </si>
  <si>
    <t>- dodání kameniva předepsané kvality a zrnitosti  
- rozprostření a zhutnění vrstvy v předepsané tloušťce  
- zřízení vrstvy bez rozlišení šířky, pokládání vrstvy po etapách  
- nezahrnuje postřiky, nátěry</t>
  </si>
  <si>
    <t>22</t>
  </si>
  <si>
    <t>56360</t>
  </si>
  <si>
    <t>VOZOVKOVÉ VRSTVY Z RECYKLOVANÉHO MATERIÁLU</t>
  </si>
  <si>
    <t>Lože v místě chodníku z ACO; Výměra odměřena digitálně ze situace D.1.1.2.</t>
  </si>
  <si>
    <t>164*0,06*1,02=10,04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</si>
  <si>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</si>
  <si>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23</t>
  </si>
  <si>
    <t>572213</t>
  </si>
  <si>
    <t>SPOJOVACÍ POSTŘIK Z EMULZE DO 0,5KG/M2</t>
  </si>
  <si>
    <t>PS-CP 0,4kg/m2 po vyštěpení; Výměra odměřena digitálně ze situace D.1.1.2.</t>
  </si>
  <si>
    <t>úsek A: 2803*1,03=2 887,09 [A] 
úsek B: 2735*1,03=2 817,05 [B] 
Celkem: A+B=5 704,14 [C]</t>
  </si>
  <si>
    <t>- dodání všech předepsaných materiálů pro postřiky v předepsaném množství  
- provedení dle předepsaného technologického předpisu  
- zřízení vrstvy bez rozlišení šířky, pokládání vrstvy po etapách  
- úpravu napojení, ukončení</t>
  </si>
  <si>
    <t>24</t>
  </si>
  <si>
    <t>napojení: (311+82.5+50.5+56.5+48)*1,03=564,96 [A]</t>
  </si>
  <si>
    <t>25</t>
  </si>
  <si>
    <t>572214</t>
  </si>
  <si>
    <t>SPOJOVACÍ POSTŘIK Z MODIFIK EMULZE DO 0,5KG/M2</t>
  </si>
  <si>
    <t>úsek C: 3492*1,03=3 596,76 [A]</t>
  </si>
  <si>
    <t>26</t>
  </si>
  <si>
    <t>572223</t>
  </si>
  <si>
    <t>SPOJOVACÍ POSTŘIK Z EMULZE DO 1,0KG/M2</t>
  </si>
  <si>
    <t>PS-CP 0,6kg/m2 po vyštěpení; Výměra odměřena digitálně ze situace D.1.1.2.</t>
  </si>
  <si>
    <t>úsek A: 2803*1,06=2 971,18 [A] 
úsek B: 2735*1,06=2 899,10 [B] 
Celkem: A+B=5 870,28 [C]</t>
  </si>
  <si>
    <t>27</t>
  </si>
  <si>
    <t>napojení: (311+82.5+50.5+56.5+48)*1,06=581,41 [A]</t>
  </si>
  <si>
    <t>28</t>
  </si>
  <si>
    <t>572224</t>
  </si>
  <si>
    <t>SPOJOVACÍ POSTŘIK Z MODIFIK EMULZE DO 1,0KG/M2</t>
  </si>
  <si>
    <t>úsek C: 3492*1,06=3 701,52 [A]</t>
  </si>
  <si>
    <t>29</t>
  </si>
  <si>
    <t>574A01</t>
  </si>
  <si>
    <t>ASFALTOVÝ BETON PRO OBRUSNÉ VRSTVY ACO 8</t>
  </si>
  <si>
    <t>ACO 8CH tl. 40mm; oprava chodníků; Výměra odměřena digitálně ze situace D.1.1.2.</t>
  </si>
  <si>
    <t>164*0,04=6,56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</si>
  <si>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</si>
  <si>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30</t>
  </si>
  <si>
    <t>574A04</t>
  </si>
  <si>
    <t>ASFALTOVÝ BETON PRO OBRUSNÉ VRSTVY ACO 11+, 11S</t>
  </si>
  <si>
    <t>ACO 11+ 50/70; tl. 40mm; Výměra odměřena digitálně ze situace D.1.1.2.  
úsek A</t>
  </si>
  <si>
    <t>2803*0,04=112,12 [A]</t>
  </si>
  <si>
    <t>31</t>
  </si>
  <si>
    <t>ACO 11+ 50/70, tl. 40mm; Výměra odměřena digitálně ze situace D.1.1.2.  
Úsek B; ztužující přísada DUROFLEX (předpoklad 6kg DUROFLEXu / 1tunu směsi)</t>
  </si>
  <si>
    <t>2735*0,04=109,40 [A]</t>
  </si>
  <si>
    <t>32</t>
  </si>
  <si>
    <t>ACO 11+ 50/70; tl. 40mm  
napojení v křižovatkách; Výměra odměřena digitálně ze situace D.1.1.2.</t>
  </si>
  <si>
    <t>(311+82.5+50.5+56.5+48)*0,04=21,94 [A]</t>
  </si>
  <si>
    <t>33</t>
  </si>
  <si>
    <t>574C06</t>
  </si>
  <si>
    <t>ASFALTOVÝ BETON PRO LOŽNÍ VRSTVY ACL 16+, 16S</t>
  </si>
  <si>
    <t>ACL 16+ 50/70, tl. 70mm; Výměra odměřena digitálně ze situace D.1.1.2.  
úsek A</t>
  </si>
  <si>
    <t>2803*0,07*1,06=207,98 [A]</t>
  </si>
  <si>
    <t>34</t>
  </si>
  <si>
    <t>ACL 16+ 50/70; tl. 70mm; Výměra odměřena digitálně ze situace D.1.1.2.  
úsek B - s přísadou DUROFLEX (předpoklad 6kg DUROFLEXu / 1tunu směsi)</t>
  </si>
  <si>
    <t>2735*1,06*0,07=202,94 [A]</t>
  </si>
  <si>
    <t>35</t>
  </si>
  <si>
    <t>ACL 16+ 50/70, tl. 60mm; Výměra odměřena digitálně ze situace D.1.1.2.  
napojení v křižovatkách</t>
  </si>
  <si>
    <t>(311+82.5+50.5+56.5+48)*0,06*1,03=33,90 [A]</t>
  </si>
  <si>
    <t>36</t>
  </si>
  <si>
    <t>574D08</t>
  </si>
  <si>
    <t>ASFALTOVÝ BETON PRO LOŽNÍ VRSTVY MODIFIK ACL 22+, 22S</t>
  </si>
  <si>
    <t>ACL 22S Pmb 45/80 - min 75; tl. 70mm; Výměra odměřena digitálně ze situace D.1.1.2.  
úsek C - ResiSkan</t>
  </si>
  <si>
    <t>3492*1,06*0,07=259,11 [A]</t>
  </si>
  <si>
    <t>37</t>
  </si>
  <si>
    <t>574E07</t>
  </si>
  <si>
    <t>ASFALTOVÝ BETON PRO PODKLADNÍ VRSTVY ACP 22+, 22S</t>
  </si>
  <si>
    <t>Oprava trhlin nad 5mm dle TP115 na základě pochůzky po odfrézování. Předpoklad a´=100m na celou šíři komunikace (cca 9,8m).   
Frézování na tl. 100mm, 800mm na každou stranu spáry. Položka bude čerpána dle skutečnosti se souhlasem TDS.</t>
  </si>
  <si>
    <t>38</t>
  </si>
  <si>
    <t>574I06</t>
  </si>
  <si>
    <t>ASFALTOVÝ KOBEREC MASTIXOVÝ SMA 16+</t>
  </si>
  <si>
    <t>SMA 16+ PmB 45/80-min75 s posypem předobaleným kamenivem fr. 2/4 ResiSkan; Výměra odměřena digitálně ze situace D.1.1.2.  
Úsek C,</t>
  </si>
  <si>
    <t>3492*0,04=139,68 [A]</t>
  </si>
  <si>
    <t>39</t>
  </si>
  <si>
    <t>576411</t>
  </si>
  <si>
    <t>POSYP KAMENIVEM OBALOVANÝM 2KG/M2</t>
  </si>
  <si>
    <t>Předobalené kamenove f2/4.</t>
  </si>
  <si>
    <t>3492=3 492,00 [A]</t>
  </si>
  <si>
    <t>- dodání obalovaného kameniva předepsané kvality a zrnitosti  
- posyp předepsaným množstvím</t>
  </si>
  <si>
    <t>40</t>
  </si>
  <si>
    <t>58251</t>
  </si>
  <si>
    <t>DLÁŽDĚNÉ KRYTY Z BETONOVÝCH DLAŽDIC DO LOŽE Z KAMENIVA</t>
  </si>
  <si>
    <t>Doplnění poškozených dlaždic, předpoklad 15% z celkové plochy. Sjezdy podél komunikace viz pol. 587205; Výměra odměřena digitálně ze situace D.1.1.2.  
Betonová dlažba – sjezdy cca 300x300mm (doplnění poškozených kusů viz pol.587205)  
Položka bude čerpána se souhlasem TDS na základě skutečnosti.</t>
  </si>
  <si>
    <t>37,6*0,15=5,64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</si>
  <si>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</si>
  <si>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41</t>
  </si>
  <si>
    <t>582611</t>
  </si>
  <si>
    <t>KRYTY Z BETON DLAŽDIC SE ZÁMKEM ŠEDÝCH TL 60MM DO LOŽE Z KAM</t>
  </si>
  <si>
    <t>Doplnění poškozených dlaždic, předpoklad 5% z celkové plochy. Chodníky podél komunikace viz pol. 587206.2; Výměra odměřena digitálně ze situace D.1.1.2.  
Chodník zámková dlažba tl 60mm použitá v místě stavby / betonová dlažba cca 300x300mm (viz pol. 587206.2)  
Položka bude čerpána se souhlasem TDS na základě skutečnosti.</t>
  </si>
  <si>
    <t>1785*0,05=89,25 [A]</t>
  </si>
  <si>
    <t>42</t>
  </si>
  <si>
    <t>582612</t>
  </si>
  <si>
    <t>KRYTY Z BETON DLAŽDIC SE ZÁMKEM ŠEDÝCH TL 80MM DO LOŽE Z KAM</t>
  </si>
  <si>
    <t>Doplnění poškozených dlaždic, předpoklad 15% z celkové plochy. Sjezdy podél komunikace viz pol. 587206; Výměra odměřena digitálně ze situace D.1.1.2.  
Sjezdy zámková dlažba tl 80mm použitá v místě stavby                   
Položka bude čerpána se souhlasem TDS na základě skutečnosti.</t>
  </si>
  <si>
    <t>42,90*0,15=6,44 [A]</t>
  </si>
  <si>
    <t>43</t>
  </si>
  <si>
    <t>58261A</t>
  </si>
  <si>
    <t>KRYTY Z BETON DLAŽDIC SE ZÁMKEM BAREV RELIÉF TL 60MM DO LOŽE Z KAM</t>
  </si>
  <si>
    <t>úpravy pro osoby se sníženou schoností orientace a pohybu, Výměra odměřena digitálně ze situace D.1.1.2.  
Dlažba reliefní (BUS, přechody, místa pro přecházení) – předpoklad červená – viz zastávka „Dopravní podnik“  
Dlažba kontrastní (linie podél nástupiště zastávek BUS) – předpoklad červená bez hmatových úprav – viz zastávka „Dopravní podnik“</t>
  </si>
  <si>
    <t>přechody: 15+13,5+6,4=34,90 [A] 
zastávky BUS: 12,5+15+10=37,50 [B] 
místa pro přecházení: 5,2+3,6+5,8+6,3+6+5=31,90 [C] 
Celkem: A+B+C=104,30 [D]</t>
  </si>
  <si>
    <t>44</t>
  </si>
  <si>
    <t>587202</t>
  </si>
  <si>
    <t>PŘEDLÁŽDĚNÍ KRYTU Z DROBNÝCH KOSTEK</t>
  </si>
  <si>
    <t>předláždění v místě napojení na komunikaci (vjezdy, křižovatky); Výměra odměřena digitálně ze situace D.1.1.2.</t>
  </si>
  <si>
    <t>sjezdy: 5+8+9=22,00 [A] 
křižovatka (DP): 155=155,00 [B] 
Celkem: A+B=177,00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</si>
  <si>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</si>
  <si>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45</t>
  </si>
  <si>
    <t>587205</t>
  </si>
  <si>
    <t>PŘEDLÁŽDĚNÍ KRYTU Z BETONOVÝCH DLAŽDIC</t>
  </si>
  <si>
    <t>sjezdy podél komunikace; Výměra odměřena digitálně ze situace D.1.1.2.</t>
  </si>
  <si>
    <t>4,3+4,5+5,5+4,5+11+7,8=37,60 [A]</t>
  </si>
  <si>
    <t>46</t>
  </si>
  <si>
    <t>587206</t>
  </si>
  <si>
    <t>PŘEDLÁŽDĚNÍ KRYTU Z BETONOVÝCH DLAŽDIC SE ZÁMKEM</t>
  </si>
  <si>
    <t>5,7+8,7+16,5+12=42,90 [A]</t>
  </si>
  <si>
    <t>47</t>
  </si>
  <si>
    <t>chodníky podél komunikace; Výměra odměřena digitálně ze situace D.1.1.2.</t>
  </si>
  <si>
    <t>1785=1 785,00 [A]</t>
  </si>
  <si>
    <t>Potrubí</t>
  </si>
  <si>
    <t>48</t>
  </si>
  <si>
    <t>87444</t>
  </si>
  <si>
    <t>POTRUBÍ Z TRUB PLASTOVÝCH ODPADNÍCH DN DO 250MM</t>
  </si>
  <si>
    <t>Přípojka UV; Výměra odměřena digitálně ze situace D.1.1.2.</t>
  </si>
  <si>
    <t>2,5=2,50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</si>
  <si>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</si>
  <si>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49</t>
  </si>
  <si>
    <t>89712</t>
  </si>
  <si>
    <t>VPUSŤ KANALIZAČNÍ ULIČNÍ KOMPLETNÍ Z BETONOVÝCH DÍLCŮ</t>
  </si>
  <si>
    <t>nové UV v místě nejnižšího místa (km 0,278 41); Výměra odměřena digitálně ze situace D.1.1.2.</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</si>
  <si>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</si>
  <si>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50</t>
  </si>
  <si>
    <t>89911G</t>
  </si>
  <si>
    <t>LITINOVÝ POKLOP D400</t>
  </si>
  <si>
    <t>poklopy revizních šachet tzv. "plovoucího typu" zat.D400</t>
  </si>
  <si>
    <t>15 
Celkem: =15,00 [A]</t>
  </si>
  <si>
    <t>Položka zahrnuje dodávku a osazení předepsané mříže včetně rámu</t>
  </si>
  <si>
    <t>51</t>
  </si>
  <si>
    <t>899122</t>
  </si>
  <si>
    <t>MŘÍŽE LITINOVÉ SAMOSTATNÉ</t>
  </si>
  <si>
    <t>37 
Celkem: =37,00 [A]</t>
  </si>
  <si>
    <t>52</t>
  </si>
  <si>
    <t>89913</t>
  </si>
  <si>
    <t>KRYCÍ HRNCE SAMOSTATNÉ</t>
  </si>
  <si>
    <t>12 
Celkem: =12,00 [A]</t>
  </si>
  <si>
    <t>Položka zahrnuje dodávku a osazení předepsané hrnce mříže včetně rámu</t>
  </si>
  <si>
    <t>53</t>
  </si>
  <si>
    <t>89921</t>
  </si>
  <si>
    <t>VÝŠKOVÁ ÚPRAVA POKLOPŮ</t>
  </si>
  <si>
    <t>18 
Celkem: =18,00 [A]</t>
  </si>
  <si>
    <t>- položka výškové úpravy zahrnuje všechny nutné práce a materiály pro zvýšení nebo snížení zařízení (včetně nutné úpravy stávajícího povrchu vozovky nebo chodníku).</t>
  </si>
  <si>
    <t>54</t>
  </si>
  <si>
    <t>89922</t>
  </si>
  <si>
    <t>VÝŠKOVÁ ÚPRAVA MŘÍŽÍ</t>
  </si>
  <si>
    <t>55</t>
  </si>
  <si>
    <t>89923</t>
  </si>
  <si>
    <t>VÝŠKOVÁ ÚPRAVA KRYCÍCH HRNCŮ</t>
  </si>
  <si>
    <t>56</t>
  </si>
  <si>
    <t>899522</t>
  </si>
  <si>
    <t>OBETONOVÁNÍ POTRUBÍ Z PROSTÉHO BETONU DO C12/15</t>
  </si>
  <si>
    <t>Obetonování přípojky UV tl. 100mm.</t>
  </si>
  <si>
    <t>dl. přípojky2,5*(3,14*0,175^2-3,14*0,125^2)=0,12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</si>
  <si>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</si>
  <si>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</si>
  <si>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57</t>
  </si>
  <si>
    <t>915401</t>
  </si>
  <si>
    <t>VODOROVNÉ DOPRAVNÍ ZNAČENÍ BETON PREFABRIK - DODÁVKA A POKLÁDKA</t>
  </si>
  <si>
    <t>Vodící proužek betonový, barva bílá. Uložen do beton.lože C20/25nXF3.  
Výměra odměřena digitálně ze situace D.1.1.2.</t>
  </si>
  <si>
    <t>š.0,25: 29*0,25=7,25 [A] 
š.0,50: (192-výměna za nástupištní obrubníky20)*0,5=86,00 [B] 
Celkem: A+B=93,25 [C]</t>
  </si>
  <si>
    <t>zahrnuje dodávku betonových prefabrikátů a jejich osazení do předepsaného lože</t>
  </si>
  <si>
    <t>58</t>
  </si>
  <si>
    <t>915402</t>
  </si>
  <si>
    <t>VODOR DOPRAV ZNAČ BETON PREFABRIK - ODSTRANĚNÍ</t>
  </si>
  <si>
    <t>Odstranění stávajících vodících proužků.   
Včetně odvozu na jakoukoliv vzdálenost a uložení na skládku. Poplatek za skládku v položce 014102.3.  
Výměra odměřena digitálně ze situace D.1.1.2.</t>
  </si>
  <si>
    <t>0,25: 29*0,25=7,25 [A]  
0,50: 192*0,5=96,00 [B] 
Celkem: A+B=103,25 [C]</t>
  </si>
  <si>
    <t>zahrnuje odstranění a odklizení vybouraného materiálu s odvozem na skládku</t>
  </si>
  <si>
    <t>59</t>
  </si>
  <si>
    <t>917212</t>
  </si>
  <si>
    <t>ZÁHONOVÉ OBRUBY Z BETONOVÝCH OBRUBNÍKŮ ŠÍŘ 80MM</t>
  </si>
  <si>
    <t>Obrubník 80/250 do beton.lože C20/25nXF3. Výměra odměřena digitálně ze situace D.1.1.2.  
Rezerva pro doplnění při výškové úpravě - předpoklad 10% délky. Položka bude čerpána dle skutečnosti se souhlasem TDS a zástupce investora.</t>
  </si>
  <si>
    <t>536*0,10=53,60 [A]</t>
  </si>
  <si>
    <t>Položka zahrnuje:  
dodání a pokládku betonových obrubníků o rozměrech předepsaných zadávací dokumentací betonové lože i boční betonovou opěrku.</t>
  </si>
  <si>
    <t>60</t>
  </si>
  <si>
    <t>917224</t>
  </si>
  <si>
    <t>SILNIČNÍ A CHODNÍKOVÉ OBRUBY Z BETONOVÝCH OBRUBNÍKŮ ŠÍŘ 150MM</t>
  </si>
  <si>
    <t>Obrubník 150/250 do beton.lože C20/25nXF3. Výměra odměřena digitálně ze situace D.1.1.2.</t>
  </si>
  <si>
    <t>náhrada za bet. krajníky: 63=63,00 [A] 
ochranný ostrůvek km 0,043: 4,3*2=8,60 [B] 
ochranný ostrůvek km 0,685: 4*2=8,00 [C] 
Celkem: A+B+C=79,60 [D]</t>
  </si>
  <si>
    <t>61</t>
  </si>
  <si>
    <t>Obrubník 150/300 do beton.lože C20/25nXF3. Výměra odměřena digitálně ze situace D.1.1.2.</t>
  </si>
  <si>
    <t>ochranný ostrůvek km 0,043: 11=11,00 [A] 
ochranný ostrůvek km 0,685: 15=15,00 [B] 
Celkem: A+B=26,00 [C]</t>
  </si>
  <si>
    <t>62</t>
  </si>
  <si>
    <t>Obrubník 150/250 do beton.lože C20/25nXF3. Výměra odměřena digitálně ze situace D.1.1.2.  
Rezerva pro doplnění při výškové úpravě - předpoklad 15% délky. Položka bude čerpána dle skutečnosti se souhlasem TDS a zástupce investora.</t>
  </si>
  <si>
    <t>rezerva na výměnu: (celk.délka1360-nové63)*0,15=194,55 [A]</t>
  </si>
  <si>
    <t>63</t>
  </si>
  <si>
    <t>91725</t>
  </si>
  <si>
    <t>NÁSTUPIŠTNÍ OBRUBNÍKY BETONOVÉ</t>
  </si>
  <si>
    <t>Obrubníky "kasselského" typu pro autobusové zastávky. Včetně beton.loze dle požadavku výrobce.  
Výměra odměřena ze situace D.1.1.2.</t>
  </si>
  <si>
    <t>km 0,050 20=20,00 [A] 
km 0,390 20=20,00 [B] 
km 0,410 13=13,00 [C] 
Celkem: A+B+C=53,00 [D]</t>
  </si>
  <si>
    <t>64</t>
  </si>
  <si>
    <t>917427</t>
  </si>
  <si>
    <t>CHODNÍKOVÉ OBRUBY Z KAMENNÝCH OBRUBNÍKŮ ŠÍŘ 300MM</t>
  </si>
  <si>
    <t>Kamenné obrubníky OP3 do beton.lože C20/25nXF3. Výměra odměřena digitálně ze situace D.1.1.2.  
Rezerva pro doplnění při výškové úpravě - předpoklad 20% délky. Položka bude čerpána dle skutečnosti se souhlasem TDS a zástupce investora.</t>
  </si>
  <si>
    <t>(279-20)*0,2=51,80 [A]</t>
  </si>
  <si>
    <t>Položka zahrnuje:  
dodání a pokládku kamenných obrubníků o rozměrech předepsaných zadávací dokumentací betonové lože i boční betonovou opěrku.</t>
  </si>
  <si>
    <t>65</t>
  </si>
  <si>
    <t>91781</t>
  </si>
  <si>
    <t>VÝŠKOVÁ ÚPRAVA OBRUBNÍKŮ BETONOVÝCH</t>
  </si>
  <si>
    <t>Výšková úprava obrub silničních k navržené niveletě.</t>
  </si>
  <si>
    <t>celk. délka1360-nové63-výměna195=1 102,00 [A]</t>
  </si>
  <si>
    <t>Položka výšková úprava obrub zahrnuje jejich vytrhání, očištění, manipulaci, nové betonové lože a osazení. Případné nutné doplnění novými obrubami se uvede v položkách 9172 až 9177.</t>
  </si>
  <si>
    <t>66</t>
  </si>
  <si>
    <t>Výšková úprava obrub záhonových.</t>
  </si>
  <si>
    <t>celk. delka536-výměna53,6=482,40 [A]</t>
  </si>
  <si>
    <t>67</t>
  </si>
  <si>
    <t>91782</t>
  </si>
  <si>
    <t>VÝŠKOVÁ ÚPRAVA OBRUBNÍKŮ KAMENNÝCH</t>
  </si>
  <si>
    <t>Výšková úprava kamenných obrubníků OP3 v km 0,000 - 0,160</t>
  </si>
  <si>
    <t>celk. délka279-nástupní hrana20-výměna51,8=207,20 [A]</t>
  </si>
  <si>
    <t>68</t>
  </si>
  <si>
    <t>919112</t>
  </si>
  <si>
    <t>ŘEZÁNÍ ASFALTOVÉHO KRYTU VOZOVEK TL DO 100MM</t>
  </si>
  <si>
    <t>Řezání krytu v místě napojení na okolní komunikace a podél přídlažby. Výměra odměřena digitálně ze situace D.1.1.2.</t>
  </si>
  <si>
    <t>napojení: 33+6.46+5.89+4.5+6.22+6.18+5.75+8.98+10.38=87,36 [A] 
přídlažba: 192+29+68+1238+67=1 594,00 [B] 
Celkem: A+B=1 681,36 [C]</t>
  </si>
  <si>
    <t>položka zahrnuje řezání vozovkové vrstvy v předepsané tloušťce, včetně spotřeby vody</t>
  </si>
  <si>
    <t>69</t>
  </si>
  <si>
    <t>Oprava spár do 5mm dle TP115 na základě pochůzky po odfrézování. Předpoklad a´=50m na celou šíři komunikace (cca 9,8m).  
Oprava spár nad 5mm dle TP115 na základě pochůzky po odfrézování. Předpoklad a´=100m na celou šíři komunikace (cca 9,8m).  
Položka bude čerpána dle skutečnosti se souhlasem TDS.</t>
  </si>
  <si>
    <t>spára do 5mm 
dl. úseku 851/rozteč spár 50=17,02 [A] 
počet spár A*šířka kom.9,8=166,80 [B] 
spára nad 5mm 
dl. úseku851/rozteč spár100=8,51 [C] 
počet spárC*počet řezů/spáru2*šířka kom.9,8=166,80 [D] 
Celkem: A+B+C+D=359,13 [E]</t>
  </si>
  <si>
    <t>70</t>
  </si>
  <si>
    <t>931325</t>
  </si>
  <si>
    <t>TĚSNĚNÍ DILATAČ SPAR ASF ZÁLIVKOU MODIFIK PRŮŘ DO 600MM2</t>
  </si>
  <si>
    <t>těsnění spar podél přídlažby (vodících proužků). Výměra odměřena digitálně ze situace D.1.1.2</t>
  </si>
  <si>
    <t>podél přídlažby:192+29+68+1238+67=1 594,00 [A] 
v místě napojení: 33+6.46+5.89+4.5+6.22+6.18+5.75+8.98+10.38=87,36 [B] 
Celkem: A+B=1 681,36 [C]</t>
  </si>
  <si>
    <t>položka zahrnuje dodávku a osazení předepsaného materiálu, očištění ploch spáry před úpravou, očištění okolí spáry po úpravě  
nezahrnuje těsnící profil</t>
  </si>
  <si>
    <t>71</t>
  </si>
  <si>
    <t>72</t>
  </si>
  <si>
    <t>93135</t>
  </si>
  <si>
    <t>TĚSNĚNÍ DILATAČ SPAR PRYŽ PÁSKOU NEBO KRUH PROFILEM</t>
  </si>
  <si>
    <t>Předtěsnění kruhový/plochý profil; Ošetření asfaltového krytu v místě přídlažby.  
Odměřeno digitálně z přílohy D.1.1.2.</t>
  </si>
  <si>
    <t>192+29+68+1238+67=1 594,00 [A]</t>
  </si>
  <si>
    <t>položka zahrnuje dodávku a osazení předepsaného materiálu, očištění ploch spáry před úpravou, očištění okolí spáry po úpravě</t>
  </si>
  <si>
    <t>73</t>
  </si>
  <si>
    <t>935812</t>
  </si>
  <si>
    <t>ŽLABY A RIGOLY DLÁŽDĚNÉ Z KOSTEK DROBNÝCH DO BETONU TL 100MM</t>
  </si>
  <si>
    <t>Kamenný vodící proužek v místě autobusové zastávky km 0,050. Beton.lože C20/25nXF3.  
Uvažovány 3 kostky. Výměra odečtena z přílohy D.1.1.1.2.</t>
  </si>
  <si>
    <t>20*0,33=6,60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</si>
  <si>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t>
  </si>
  <si>
    <t>74</t>
  </si>
  <si>
    <t>Kamenný vodící proužek do beton.lože C20/25nXF3.  
Rezerva pro doplnění při předláždění - předpoklad 5% plochy. Položka bude čerpána dle skutečnosti se souhlasem TDS a zástupce investora.</t>
  </si>
  <si>
    <t>453*0,05=22,65 [A]</t>
  </si>
  <si>
    <t>75</t>
  </si>
  <si>
    <t>935813</t>
  </si>
  <si>
    <t>PŘEDLÁŽDĚNÍ ŽLABŮ A RIGOLŮ DLÁŽDĚNÝCH Z KOSTEK DROBNÝCH</t>
  </si>
  <si>
    <t>výšková úprava vodících proužků z kamene; výměra odečtena digitálně z přílohy D.1.1.1.2</t>
  </si>
  <si>
    <t>2 kostky: (33+35)*0,22=14,96 [A] 
3 kostky: (215+12+110+77+48+12+230+365+170)*0,33=408,87 [B] 
4 kostky: 67*0,44=29,48 [C] 
Celkem: A+B+C=453,31 [D]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</si>
  <si>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</si>
  <si>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SO 180</t>
  </si>
  <si>
    <t>Přechodné dopravní značení</t>
  </si>
  <si>
    <t>03710</t>
  </si>
  <si>
    <t>POMOC PRÁCE ZAJIŠŤ NEBO ZŘÍZ OBJÍŽĎKY A PŘÍSTUP CESTY</t>
  </si>
  <si>
    <t>Zajištění provozu v průběhu výstavby - objízdné trasy, jakým koli způsobem (světelná sign., řízení proškolenými osobami, použití provizorního dopr.značení) dle stanovení schváleného příslušnými úřady vč.PD pro stanovení objízdných tras a projednání s příslušnými úřady.  
Pevná cena</t>
  </si>
  <si>
    <t>1=1,00 [A]</t>
  </si>
  <si>
    <t>zahrnuje objednatelem povolené náklady na požadovaná zařízení zhotovitele</t>
  </si>
  <si>
    <t>914121</t>
  </si>
  <si>
    <t>DOPRAVNÍ ZNAČKY ZÁKLADNÍ VELIKOSTI OCELOVÉ FÓLIE TŘ 1 - DODÁVKA A MONTÁŽ</t>
  </si>
  <si>
    <t>dodávka, montáž s přemístěním, vč. nájmu po celou dobu stavby</t>
  </si>
  <si>
    <t>IP10 - 5 
IS11c - 14 
E9 - 6 
B1 - 5 
E13 - 5+3 
C2b - 3 
41=41,00 [A]</t>
  </si>
  <si>
    <t>položka zahrnuje:  
- dodávku a montáž značek v požadovaném provedení</t>
  </si>
  <si>
    <t>914123</t>
  </si>
  <si>
    <t>DOPRAVNÍ ZNAČKY ZÁKLADNÍ VELIKOSTI OCELOVÉ FÓLIE TŘ 1 - DEMONTÁŽ</t>
  </si>
  <si>
    <t>41=41,00 [A]</t>
  </si>
  <si>
    <t>Položka zahrnuje odstranění, demontáž a odklizení materiálu s odvozem na předepsané  
místo</t>
  </si>
  <si>
    <t>914421</t>
  </si>
  <si>
    <t>DOPRAVNÍ ZNAČKY 100X150CM OCELOVÉ FÓLIE TŘ 1 - DODÁVKA A MONTÁŽ</t>
  </si>
  <si>
    <t>IP22: 11=11,00 [A]</t>
  </si>
  <si>
    <t>914423</t>
  </si>
  <si>
    <t>DOPRAVNÍ ZNAČKY 100X150CM OCELOVÉ FÓLIE TŘ 1 - DEMONTÁŽ</t>
  </si>
  <si>
    <t>916121</t>
  </si>
  <si>
    <t>DOPRAV SVĚTLO VÝSTRAŽ SOUPRAVA 3KS - DOD A MONTÁŽ</t>
  </si>
  <si>
    <t>dodávka, montáž s přemístěním, včetně nájmu po celou dobu stavby</t>
  </si>
  <si>
    <t>5=5,00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</si>
  <si>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</si>
  <si>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</si>
  <si>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</si>
  <si>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</si>
  <si>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916311</t>
  </si>
  <si>
    <t>DOPRAVNÍ ZÁBRANY Z2 S FÓLIÍ TŘ 1 - DOD A MONTÁŽ</t>
  </si>
  <si>
    <t>položka zahrnuje:  
- dodání zařízení v předepsaném provedení včetně jejich osazení  
- údržbu po celou dobu trvání funkce, náhradu zničených nebo ztracených kusů, nutnou opravu poškozených částí</t>
  </si>
  <si>
    <t>916313</t>
  </si>
  <si>
    <t>DOPRAVNÍ ZÁBRANY Z2 S FÓLIÍ TŘ 1 - DEMONTÁŽ</t>
  </si>
  <si>
    <t>916351</t>
  </si>
  <si>
    <t>SMĚROVACÍ DESKY Z4 OBOUSTR S FÓLIÍ TŘ 1 - DOD A MONTÁŽ</t>
  </si>
  <si>
    <t>50=50,00 [A]</t>
  </si>
  <si>
    <t>916353</t>
  </si>
  <si>
    <t>SMĚROVACÍ DESKY Z4 OBOUSTR S FÓLIÍ TŘ 1 - DEMONTÁŽ</t>
  </si>
  <si>
    <t>SO 190</t>
  </si>
  <si>
    <t>Návrh dopravního značení</t>
  </si>
  <si>
    <t>914131</t>
  </si>
  <si>
    <t>DOPRAVNÍ ZNAČKY ZÁKLADNÍ VELIKOSTI OCELOVÉ FÓLIE TŘ 2 - DODÁVKA A MONTÁŽ</t>
  </si>
  <si>
    <t>výměna a doplnění SDZ základní velikosti; výměra odměřena ze situace D.1.1.3.2</t>
  </si>
  <si>
    <t>1+ A12a - Chodci 
1+ A22 - Jiné nebezpečí 
1+ A29 - Železniční přejezd se závorami 
1+ A31a - Návěstní deska (240 m) 
1+ A31b - Návěstní deska (160 m) 
1+ A31c - Návěstní deska (80 m) 
2+ B28 - Zákaz zastavení 
10+ B4 - Zákaz vjezdu nákladních automobilů 
4+C4a - Přikázaný směr objíždění vpravo 
1+C9a - Stezka pro chodce a cyklisty společná 
1+E13 - Text nebo symbol 
3+E2b - Tvar křižovatky 
11+ E7b - Směrová šipka pro odbočení 
3+ IJ4a - Označník zastávky 
1+ IJ8 - Opravna 
4+ IP6 - Přechod pro chodce 
2+ IP6 -  Přechod pro chodce - retroreflexní provedení 
1+ IS22c - Označení názvu ulice 
4+ IS22e - Označení názvu ulice 
2+ IS22f - Označení názvu ulice 
1+ IS24c - Komunální cíl 
1+ IS4a - Směrová tabule (s jedním místním cílem) 
2+ IS4b - Směrová tabule (s dvěma místními cíli) 
1+ IS4d - Směrová tabule (s dvěma místními cíli) 
5+ IS5 - Směrová tabule k jinému cíli 
10+ P2 - Hlavní pozemní komunikace 
6+ P4 - Dej přednost v jízdě! 
1 P6 - Stůj, dej přednost v jízdě! 
=82,00 [A]</t>
  </si>
  <si>
    <t>914133</t>
  </si>
  <si>
    <t>DOPRAVNÍ ZNAČKY ZÁKLADNÍ VELIKOSTI OCELOVÉ FÓLIE TŘ 2 - DEMONTÁŽ</t>
  </si>
  <si>
    <t>demontáž stávajícího SDZ; povinný odkup zhotovitelem  
výměra odměřena ze situace D.1.1.3.2</t>
  </si>
  <si>
    <t>1+ A12a - Chodci 
1+ A22 - Jiné nebezpečí 
1+ A29 - Železniční přejezd se závorami 
1+ A31a - Návěstní deska (240 m) 
1+ A31b - Návěstní deska (160 m) 
1+ A31c - Návěstní deska (80 m) 
2+ B28 - Zákaz zastavení 
10+ B4 - Zákaz vjezdu nákladních automobilů 
4+C4a - Přikázaný směr objíždění vpravo 
1+C9a - Stezka pro chodce a cyklisty společná 
1+E13 - Text nebo symbol 
3+E2b - Tvar křižovatky 
11+ E7b - Směrová šipka pro odbočení 
3+ IJ4a - Označník zastávky 
1+ IJ8 - Opravna 
6+ IP19 - Řadicí pruhy 
8+ IP20a - Vyhrazený jízdní pruh 
4+ IP20b - Konec vyhrazeného jízdního pruhu 
4+ IP6 - Přechod pro chodce 
2+ IP6 -  Přechod pro chodce - retroreflexní provedení 
1+ IS22c - Označení názvu ulice 
4+ IS22e - Označení názvu ulice 
2+ IS22f - Označení názvu ulice 
1+ IS24c - Komunální cíl 
1+ IS4a - Směrová tabule (s jedním místním cílem) 
2+ IS4b - Směrová tabule (s dvěma místními cíli) 
1+ IS4d - Směrová tabule (s dvěma místními cíli) 
5+ IS5 - Směrová tabule k jinému cíli 
9+ P2 - Hlavní pozemní komunikace 
6+ P4 - Dej přednost v jízdě! 
1 P6 - Stůj, dej přednost v jízdě! 
=99,00 [A]</t>
  </si>
  <si>
    <t>6+ IP19 - Řadicí pruhy 
9+ IP20a - Vyhrazený jízdní pruh 
4+ IP20b - Konec vyhrazeného jízdního pruhu 
Celkem: 0=19,00 [A]</t>
  </si>
  <si>
    <t>914921</t>
  </si>
  <si>
    <t>SLOUPKY A STOJKY DOPRAVNÍCH ZNAČEK Z OCEL TRUBEK DO PATKY - DODÁVKA A MONTÁŽ</t>
  </si>
  <si>
    <t>včetně nových betonových patek a zemních prací; výměra odměřena ze situace D.1.1.3.2  
položka bude čerpána na základě skutečnosti se souhlasem TDS a zástupce investora</t>
  </si>
  <si>
    <t>32+2=34,00 [A]</t>
  </si>
  <si>
    <t>položka zahrnuje:  
- sloupky a upevňovací zařízení včetně jejich osazení (betonová patka, zemní práce)</t>
  </si>
  <si>
    <t>914923</t>
  </si>
  <si>
    <t>SLOUPKY A STOJKY DZ Z OCEL TRUBEK DO PATKY DEMONTÁŽ</t>
  </si>
  <si>
    <t>odkup kovových částí zhotovitelem včetně odstranění betonových patek včetně poplatku, uložení a odvozu na skládku bez ohledu na vzdálenost (skládka vybrána zhotovitelem). výměra odměřena ze situace D.1.1.3.2  
položka bude čerpána na základě skutečnosti se souhlasem TDS a zástupce investora</t>
  </si>
  <si>
    <t>32=32,00 [A]</t>
  </si>
  <si>
    <t>915111</t>
  </si>
  <si>
    <t>VODOROVNÉ DOPRAVNÍ ZNAČENÍ BARVOU HLADKÉ - DODÁVKA A POKLÁDKA</t>
  </si>
  <si>
    <t>předznačení barvou; výměra odměřena ze situace D.1.1.3.2</t>
  </si>
  <si>
    <t>V1a (0,125) 392*0,125=49,00 [A] 
V2b (3/1,5/0,125) 324*2/3*0,125=27,00 [B] 
V2b (3/6/0,125) 445*0,3*0,125=16,69 [C] 
V2b (3/1,5/0,25) 1278*2/3*0,25=213,00 [D] 
V4 (0,25) 72*0,25=18,00 [E] 
V5 (0,50) 31*0,5=15,50 [F] 
V7 44=44,00 [G] 
V11 (0,125) 164*0,125 
V13 95=20,66 [H] 
Celkem: A+B+C+D+E+F+G+H=403,85 [I]</t>
  </si>
  <si>
    <t>položka zahrnuje:  
- dodání a pokládku nátěrového materiálu (měří se pouze natíraná plocha)  
- předznačení a reflexní úpravu</t>
  </si>
  <si>
    <t>vyznačení pruhu pro cyklisty - červeně; výměra odměřena ze situace D.1.1.3.2</t>
  </si>
  <si>
    <t>1317=1 317,00 [A]</t>
  </si>
  <si>
    <t>915211</t>
  </si>
  <si>
    <t>VODOROVNÉ DOPRAVNÍ ZNAČENÍ PLASTEM HLADKÉ - DODÁVKA A POKLÁDKA</t>
  </si>
  <si>
    <t>výměra odměřena ze situace D.1.1.3.2</t>
  </si>
  <si>
    <t>V7 44=44,00 [A]</t>
  </si>
  <si>
    <t>915221</t>
  </si>
  <si>
    <t>VODOR DOPRAV ZNAČ PLASTEM STRUKTURÁLNÍ NEHLUČNÉ - DOD A POKLÁDKA</t>
  </si>
  <si>
    <t>Definitivní vodorovné dopravní značení  
Výměra odměřena ze situace D.1.1.3.2</t>
  </si>
  <si>
    <t>V1a (0,125) 392*0,125=49,00 [A] 
V2b (3/1,5/0,125) 324*2/3*0,125=27,00 [B] 
V2b (3/6/0,125) 445*0,3*0,125=16,69 [C] 
V2b (3/1,5/0,25) 1278*2/3*0,25=213,00 [D] 
V4 (0,25) 72*0,25=18,00 [E] 
V5 (0,50) 31*0,5=15,50 [F] 
V11 (0,125) 164*0,125 
V13 95=20,66 [H] 
Celkem: A+B+C+D+E+F+H=359,85 [I]</t>
  </si>
  <si>
    <t>91551</t>
  </si>
  <si>
    <t>VODOROVNÉ DOPRAVNÍ ZNAČENÍ - PŘEDEM PŘIPRAVENÉ SYMBOLY</t>
  </si>
  <si>
    <t>piktogramy; výměra odměřena ze situace D.1.1.3.2</t>
  </si>
  <si>
    <t>chodci (A12a) 1=1,00 [A] 
V14 37=37,00 [B] 
V9a 25=25,00 [C] 
Celkem: A+B+C=63,00 [D]</t>
  </si>
  <si>
    <t>položka zahrnuje:  
- dodání a pokládku předepsaného symbolu  
- zahrnuje předznačení a reflexní úpravu</t>
  </si>
  <si>
    <t>91552</t>
  </si>
  <si>
    <t>VODOR DOPRAV ZNAČ - PÍSMENA</t>
  </si>
  <si>
    <t>nápis BUS; výměra odměřena ze situace D.1.1.3.2</t>
  </si>
  <si>
    <t>3*3*2=18,00 [A]</t>
  </si>
  <si>
    <t>položka zahrnuje:  
- dodání a pokládku nátěrového materiálu  
- předznačení a reflexní úpravu</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</si>
</sst>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14</v>
      </c>
      <c s="31">
        <f>0+I8</f>
      </c>
      <c r="O3" t="s">
        <v>9</v>
      </c>
      <c t="s">
        <v>12</v>
      </c>
    </row>
    <row r="4" spans="1:16" ht="15" customHeight="1">
      <c r="A4" t="s">
        <v>7</v>
      </c>
      <c s="12" t="s">
        <v>8</v>
      </c>
      <c s="13" t="s">
        <v>14</v>
      </c>
      <c s="5"/>
      <c s="14" t="s">
        <v>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19</v>
      </c>
      <c s="24" t="s">
        <v>37</v>
      </c>
      <c s="25" t="s">
        <v>38</v>
      </c>
      <c s="26">
        <v>1</v>
      </c>
      <c s="26">
        <v>0</v>
      </c>
      <c s="26">
        <f>ROUND(ROUND(H9,2)*ROUND(G9,2),2)</f>
      </c>
      <c r="O9">
        <f>(I9*21)/100</f>
      </c>
      <c t="s">
        <v>12</v>
      </c>
    </row>
    <row r="10" spans="1:5" ht="76.5">
      <c r="A10" s="27" t="s">
        <v>39</v>
      </c>
      <c r="E10" s="28" t="s">
        <v>40</v>
      </c>
    </row>
    <row r="11" spans="1:5" ht="12.75">
      <c r="A11" s="29" t="s">
        <v>41</v>
      </c>
      <c r="E11" s="30" t="s">
        <v>42</v>
      </c>
    </row>
    <row r="12" spans="1:5" ht="12.75">
      <c r="A12" t="s">
        <v>43</v>
      </c>
      <c r="E12" s="28" t="s">
        <v>44</v>
      </c>
    </row>
    <row r="13" spans="1:16" ht="12.75">
      <c r="A13" s="19" t="s">
        <v>35</v>
      </c>
      <c s="23" t="s">
        <v>12</v>
      </c>
      <c s="23" t="s">
        <v>45</v>
      </c>
      <c s="19" t="s">
        <v>46</v>
      </c>
      <c s="24" t="s">
        <v>47</v>
      </c>
      <c s="25" t="s">
        <v>48</v>
      </c>
      <c s="26">
        <v>1</v>
      </c>
      <c s="26">
        <v>0</v>
      </c>
      <c s="26">
        <f>ROUND(ROUND(H13,2)*ROUND(G13,2),2)</f>
      </c>
      <c r="O13">
        <f>(I13*21)/100</f>
      </c>
      <c t="s">
        <v>12</v>
      </c>
    </row>
    <row r="14" spans="1:5" ht="38.25">
      <c r="A14" s="27" t="s">
        <v>39</v>
      </c>
      <c r="E14" s="28" t="s">
        <v>49</v>
      </c>
    </row>
    <row r="15" spans="1:5" ht="12.75">
      <c r="A15" s="29" t="s">
        <v>41</v>
      </c>
      <c r="E15" s="30" t="s">
        <v>50</v>
      </c>
    </row>
    <row r="16" spans="1:5" ht="12.75">
      <c r="A16" t="s">
        <v>43</v>
      </c>
      <c r="E16" s="28" t="s">
        <v>44</v>
      </c>
    </row>
    <row r="17" spans="1:16" ht="12.75">
      <c r="A17" s="19" t="s">
        <v>35</v>
      </c>
      <c s="23" t="s">
        <v>13</v>
      </c>
      <c s="23" t="s">
        <v>51</v>
      </c>
      <c s="19" t="s">
        <v>44</v>
      </c>
      <c s="24" t="s">
        <v>52</v>
      </c>
      <c s="25" t="s">
        <v>38</v>
      </c>
      <c s="26">
        <v>1</v>
      </c>
      <c s="26">
        <v>0</v>
      </c>
      <c s="26">
        <f>ROUND(ROUND(H17,2)*ROUND(G17,2),2)</f>
      </c>
      <c r="O17">
        <f>(I17*21)/100</f>
      </c>
      <c t="s">
        <v>12</v>
      </c>
    </row>
    <row r="18" spans="1:5" ht="51">
      <c r="A18" s="27" t="s">
        <v>39</v>
      </c>
      <c r="E18" s="28" t="s">
        <v>53</v>
      </c>
    </row>
    <row r="19" spans="1:5" ht="12.75">
      <c r="A19" s="29" t="s">
        <v>41</v>
      </c>
      <c r="E19" s="30" t="s">
        <v>50</v>
      </c>
    </row>
    <row r="20" spans="1:5" ht="12.75">
      <c r="A20" t="s">
        <v>43</v>
      </c>
      <c r="E20" s="28" t="s">
        <v>44</v>
      </c>
    </row>
    <row r="21" spans="1:16" ht="12.75">
      <c r="A21" s="19" t="s">
        <v>35</v>
      </c>
      <c s="23" t="s">
        <v>23</v>
      </c>
      <c s="23" t="s">
        <v>54</v>
      </c>
      <c s="19" t="s">
        <v>46</v>
      </c>
      <c s="24" t="s">
        <v>55</v>
      </c>
      <c s="25" t="s">
        <v>38</v>
      </c>
      <c s="26">
        <v>1</v>
      </c>
      <c s="26">
        <v>0</v>
      </c>
      <c s="26">
        <f>ROUND(ROUND(H21,2)*ROUND(G21,2),2)</f>
      </c>
      <c r="O21">
        <f>(I21*21)/100</f>
      </c>
      <c t="s">
        <v>12</v>
      </c>
    </row>
    <row r="22" spans="1:5" ht="38.25">
      <c r="A22" s="27" t="s">
        <v>39</v>
      </c>
      <c r="E22" s="28" t="s">
        <v>56</v>
      </c>
    </row>
    <row r="23" spans="1:5" ht="12.75">
      <c r="A23" s="29" t="s">
        <v>41</v>
      </c>
      <c r="E23" s="30" t="s">
        <v>50</v>
      </c>
    </row>
    <row r="24" spans="1:5" ht="12.75">
      <c r="A24" t="s">
        <v>43</v>
      </c>
      <c r="E24" s="28" t="s">
        <v>44</v>
      </c>
    </row>
    <row r="25" spans="1:16" ht="12.75">
      <c r="A25" s="19" t="s">
        <v>35</v>
      </c>
      <c s="23" t="s">
        <v>25</v>
      </c>
      <c s="23" t="s">
        <v>54</v>
      </c>
      <c s="19" t="s">
        <v>57</v>
      </c>
      <c s="24" t="s">
        <v>55</v>
      </c>
      <c s="25" t="s">
        <v>48</v>
      </c>
      <c s="26">
        <v>1</v>
      </c>
      <c s="26">
        <v>0</v>
      </c>
      <c s="26">
        <f>ROUND(ROUND(H25,2)*ROUND(G25,2),2)</f>
      </c>
      <c r="O25">
        <f>(I25*21)/100</f>
      </c>
      <c t="s">
        <v>12</v>
      </c>
    </row>
    <row r="26" spans="1:5" ht="38.25">
      <c r="A26" s="27" t="s">
        <v>39</v>
      </c>
      <c r="E26" s="28" t="s">
        <v>58</v>
      </c>
    </row>
    <row r="27" spans="1:5" ht="12.75">
      <c r="A27" s="29" t="s">
        <v>41</v>
      </c>
      <c r="E27" s="30" t="s">
        <v>50</v>
      </c>
    </row>
    <row r="28" spans="1:5" ht="12.75">
      <c r="A28" t="s">
        <v>43</v>
      </c>
      <c r="E28" s="28" t="s">
        <v>44</v>
      </c>
    </row>
    <row r="29" spans="1:16" ht="12.75">
      <c r="A29" s="19" t="s">
        <v>35</v>
      </c>
      <c s="23" t="s">
        <v>27</v>
      </c>
      <c s="23" t="s">
        <v>54</v>
      </c>
      <c s="19" t="s">
        <v>59</v>
      </c>
      <c s="24" t="s">
        <v>60</v>
      </c>
      <c s="25" t="s">
        <v>48</v>
      </c>
      <c s="26">
        <v>1</v>
      </c>
      <c s="26">
        <v>0</v>
      </c>
      <c s="26">
        <f>ROUND(ROUND(H29,2)*ROUND(G29,2),2)</f>
      </c>
      <c r="O29">
        <f>(I29*21)/100</f>
      </c>
      <c t="s">
        <v>12</v>
      </c>
    </row>
    <row r="30" spans="1:5" ht="25.5">
      <c r="A30" s="27" t="s">
        <v>39</v>
      </c>
      <c r="E30" s="28" t="s">
        <v>61</v>
      </c>
    </row>
    <row r="31" spans="1:5" ht="12.75">
      <c r="A31" s="29" t="s">
        <v>41</v>
      </c>
      <c r="E31" s="30" t="s">
        <v>50</v>
      </c>
    </row>
    <row r="32" spans="1:5" ht="12.75">
      <c r="A32" t="s">
        <v>43</v>
      </c>
      <c r="E32" s="28" t="s">
        <v>44</v>
      </c>
    </row>
    <row r="33" spans="1:16" ht="12.75">
      <c r="A33" s="19" t="s">
        <v>35</v>
      </c>
      <c s="23" t="s">
        <v>62</v>
      </c>
      <c s="23" t="s">
        <v>63</v>
      </c>
      <c s="19" t="s">
        <v>44</v>
      </c>
      <c s="24" t="s">
        <v>64</v>
      </c>
      <c s="25" t="s">
        <v>38</v>
      </c>
      <c s="26">
        <v>1</v>
      </c>
      <c s="26">
        <v>0</v>
      </c>
      <c s="26">
        <f>ROUND(ROUND(H33,2)*ROUND(G33,2),2)</f>
      </c>
      <c r="O33">
        <f>(I33*21)/100</f>
      </c>
      <c t="s">
        <v>12</v>
      </c>
    </row>
    <row r="34" spans="1:5" ht="76.5">
      <c r="A34" s="27" t="s">
        <v>39</v>
      </c>
      <c r="E34" s="28" t="s">
        <v>65</v>
      </c>
    </row>
    <row r="35" spans="1:5" ht="12.75">
      <c r="A35" s="29" t="s">
        <v>41</v>
      </c>
      <c r="E35" s="30" t="s">
        <v>50</v>
      </c>
    </row>
    <row r="36" spans="1:5" ht="12.75">
      <c r="A36" t="s">
        <v>43</v>
      </c>
      <c r="E36" s="28" t="s">
        <v>44</v>
      </c>
    </row>
    <row r="37" spans="1:16" ht="12.75">
      <c r="A37" s="19" t="s">
        <v>35</v>
      </c>
      <c s="23" t="s">
        <v>66</v>
      </c>
      <c s="23" t="s">
        <v>67</v>
      </c>
      <c s="19" t="s">
        <v>44</v>
      </c>
      <c s="24" t="s">
        <v>68</v>
      </c>
      <c s="25" t="s">
        <v>38</v>
      </c>
      <c s="26">
        <v>1</v>
      </c>
      <c s="26">
        <v>0</v>
      </c>
      <c s="26">
        <f>ROUND(ROUND(H37,2)*ROUND(G37,2),2)</f>
      </c>
      <c r="O37">
        <f>(I37*21)/100</f>
      </c>
      <c t="s">
        <v>12</v>
      </c>
    </row>
    <row r="38" spans="1:5" ht="114.75">
      <c r="A38" s="27" t="s">
        <v>39</v>
      </c>
      <c r="E38" s="28" t="s">
        <v>69</v>
      </c>
    </row>
    <row r="39" spans="1:5" ht="12.75">
      <c r="A39" s="29" t="s">
        <v>41</v>
      </c>
      <c r="E39" s="30" t="s">
        <v>50</v>
      </c>
    </row>
    <row r="40" spans="1:5" ht="12.75">
      <c r="A40" t="s">
        <v>43</v>
      </c>
      <c r="E40" s="28" t="s">
        <v>44</v>
      </c>
    </row>
    <row r="41" spans="1:16" ht="12.75">
      <c r="A41" s="19" t="s">
        <v>35</v>
      </c>
      <c s="23" t="s">
        <v>30</v>
      </c>
      <c s="23" t="s">
        <v>70</v>
      </c>
      <c s="19" t="s">
        <v>44</v>
      </c>
      <c s="24" t="s">
        <v>71</v>
      </c>
      <c s="25" t="s">
        <v>48</v>
      </c>
      <c s="26">
        <v>1</v>
      </c>
      <c s="26">
        <v>0</v>
      </c>
      <c s="26">
        <f>ROUND(ROUND(H41,2)*ROUND(G41,2),2)</f>
      </c>
      <c r="O41">
        <f>(I41*21)/100</f>
      </c>
      <c t="s">
        <v>12</v>
      </c>
    </row>
    <row r="42" spans="1:5" ht="38.25">
      <c r="A42" s="27" t="s">
        <v>39</v>
      </c>
      <c r="E42" s="28" t="s">
        <v>72</v>
      </c>
    </row>
    <row r="43" spans="1:5" ht="12.75">
      <c r="A43" s="29" t="s">
        <v>41</v>
      </c>
      <c r="E43" s="30" t="s">
        <v>50</v>
      </c>
    </row>
    <row r="44" spans="1:5" ht="12.75">
      <c r="A44" t="s">
        <v>43</v>
      </c>
      <c r="E44" s="28" t="s">
        <v>44</v>
      </c>
    </row>
    <row r="45" spans="1:16" ht="12.75">
      <c r="A45" s="19" t="s">
        <v>35</v>
      </c>
      <c s="23" t="s">
        <v>32</v>
      </c>
      <c s="23" t="s">
        <v>73</v>
      </c>
      <c s="19" t="s">
        <v>44</v>
      </c>
      <c s="24" t="s">
        <v>74</v>
      </c>
      <c s="25" t="s">
        <v>75</v>
      </c>
      <c s="26">
        <v>2</v>
      </c>
      <c s="26">
        <v>0</v>
      </c>
      <c s="26">
        <f>ROUND(ROUND(H45,2)*ROUND(G45,2),2)</f>
      </c>
      <c r="O45">
        <f>(I45*21)/100</f>
      </c>
      <c t="s">
        <v>12</v>
      </c>
    </row>
    <row r="46" spans="1:5" ht="38.25">
      <c r="A46" s="27" t="s">
        <v>39</v>
      </c>
      <c r="E46" s="28" t="s">
        <v>76</v>
      </c>
    </row>
    <row r="47" spans="1:5" ht="12.75">
      <c r="A47" s="29" t="s">
        <v>41</v>
      </c>
      <c r="E47" s="30" t="s">
        <v>77</v>
      </c>
    </row>
    <row r="48" spans="1:5" ht="12.75">
      <c r="A48" t="s">
        <v>43</v>
      </c>
      <c r="E48" s="28" t="s">
        <v>44</v>
      </c>
    </row>
    <row r="49" spans="1:16" ht="12.75">
      <c r="A49" s="19" t="s">
        <v>35</v>
      </c>
      <c s="23" t="s">
        <v>78</v>
      </c>
      <c s="23" t="s">
        <v>79</v>
      </c>
      <c s="19" t="s">
        <v>44</v>
      </c>
      <c s="24" t="s">
        <v>80</v>
      </c>
      <c s="25" t="s">
        <v>38</v>
      </c>
      <c s="26">
        <v>1</v>
      </c>
      <c s="26">
        <v>0</v>
      </c>
      <c s="26">
        <f>ROUND(ROUND(H49,2)*ROUND(G49,2),2)</f>
      </c>
      <c r="O49">
        <f>(I49*21)/100</f>
      </c>
      <c t="s">
        <v>12</v>
      </c>
    </row>
    <row r="50" spans="1:5" ht="89.25">
      <c r="A50" s="27" t="s">
        <v>39</v>
      </c>
      <c r="E50" s="28" t="s">
        <v>81</v>
      </c>
    </row>
    <row r="51" spans="1:5" ht="12.75">
      <c r="A51" s="29" t="s">
        <v>41</v>
      </c>
      <c r="E51" s="30" t="s">
        <v>50</v>
      </c>
    </row>
    <row r="52" spans="1:5" ht="12.75">
      <c r="A52" t="s">
        <v>43</v>
      </c>
      <c r="E52" s="28" t="s">
        <v>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0+O8+O21+O90+O199+O236</f>
      </c>
      <c t="s">
        <v>13</v>
      </c>
    </row>
    <row r="3" spans="1:16" ht="15" customHeight="1">
      <c r="A3" t="s">
        <v>1</v>
      </c>
      <c s="8" t="s">
        <v>4</v>
      </c>
      <c s="9" t="s">
        <v>5</v>
      </c>
      <c s="1"/>
      <c s="10" t="s">
        <v>6</v>
      </c>
      <c s="1"/>
      <c s="4"/>
      <c s="3" t="s">
        <v>82</v>
      </c>
      <c s="31">
        <f>0+I8+I21+I90+I199+I236</f>
      </c>
      <c r="O3" t="s">
        <v>9</v>
      </c>
      <c t="s">
        <v>12</v>
      </c>
    </row>
    <row r="4" spans="1:16" ht="15" customHeight="1">
      <c r="A4" t="s">
        <v>7</v>
      </c>
      <c s="12" t="s">
        <v>8</v>
      </c>
      <c s="13" t="s">
        <v>82</v>
      </c>
      <c s="5"/>
      <c s="14" t="s">
        <v>83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84</v>
      </c>
      <c s="19" t="s">
        <v>19</v>
      </c>
      <c s="24" t="s">
        <v>85</v>
      </c>
      <c s="25" t="s">
        <v>86</v>
      </c>
      <c s="26">
        <v>1055.3</v>
      </c>
      <c s="26">
        <v>0</v>
      </c>
      <c s="26">
        <f>ROUND(ROUND(H9,2)*ROUND(G9,2),2)</f>
      </c>
      <c r="O9">
        <f>(I9*21)/100</f>
      </c>
      <c t="s">
        <v>12</v>
      </c>
    </row>
    <row r="10" spans="1:5" ht="12.75">
      <c r="A10" s="27" t="s">
        <v>39</v>
      </c>
      <c r="E10" s="28" t="s">
        <v>87</v>
      </c>
    </row>
    <row r="11" spans="1:5" ht="63.75">
      <c r="A11" s="29" t="s">
        <v>41</v>
      </c>
      <c r="E11" s="30" t="s">
        <v>88</v>
      </c>
    </row>
    <row r="12" spans="1:5" ht="25.5">
      <c r="A12" t="s">
        <v>43</v>
      </c>
      <c r="E12" s="28" t="s">
        <v>89</v>
      </c>
    </row>
    <row r="13" spans="1:16" ht="12.75">
      <c r="A13" s="19" t="s">
        <v>35</v>
      </c>
      <c s="23" t="s">
        <v>12</v>
      </c>
      <c s="23" t="s">
        <v>84</v>
      </c>
      <c s="19" t="s">
        <v>12</v>
      </c>
      <c s="24" t="s">
        <v>85</v>
      </c>
      <c s="25" t="s">
        <v>86</v>
      </c>
      <c s="26">
        <v>16.7</v>
      </c>
      <c s="26">
        <v>0</v>
      </c>
      <c s="26">
        <f>ROUND(ROUND(H13,2)*ROUND(G13,2),2)</f>
      </c>
      <c r="O13">
        <f>(I13*21)/100</f>
      </c>
      <c t="s">
        <v>12</v>
      </c>
    </row>
    <row r="14" spans="1:5" ht="12.75">
      <c r="A14" s="27" t="s">
        <v>39</v>
      </c>
      <c r="E14" s="28" t="s">
        <v>90</v>
      </c>
    </row>
    <row r="15" spans="1:5" ht="25.5">
      <c r="A15" s="29" t="s">
        <v>41</v>
      </c>
      <c r="E15" s="30" t="s">
        <v>91</v>
      </c>
    </row>
    <row r="16" spans="1:5" ht="25.5">
      <c r="A16" t="s">
        <v>43</v>
      </c>
      <c r="E16" s="28" t="s">
        <v>89</v>
      </c>
    </row>
    <row r="17" spans="1:16" ht="12.75">
      <c r="A17" s="19" t="s">
        <v>35</v>
      </c>
      <c s="23" t="s">
        <v>13</v>
      </c>
      <c s="23" t="s">
        <v>84</v>
      </c>
      <c s="19" t="s">
        <v>13</v>
      </c>
      <c s="24" t="s">
        <v>85</v>
      </c>
      <c s="25" t="s">
        <v>86</v>
      </c>
      <c s="26">
        <v>38.77</v>
      </c>
      <c s="26">
        <v>0</v>
      </c>
      <c s="26">
        <f>ROUND(ROUND(H17,2)*ROUND(G17,2),2)</f>
      </c>
      <c r="O17">
        <f>(I17*21)/100</f>
      </c>
      <c t="s">
        <v>12</v>
      </c>
    </row>
    <row r="18" spans="1:5" ht="12.75">
      <c r="A18" s="27" t="s">
        <v>39</v>
      </c>
      <c r="E18" s="28" t="s">
        <v>92</v>
      </c>
    </row>
    <row r="19" spans="1:5" ht="63.75">
      <c r="A19" s="29" t="s">
        <v>41</v>
      </c>
      <c r="E19" s="30" t="s">
        <v>93</v>
      </c>
    </row>
    <row r="20" spans="1:5" ht="25.5">
      <c r="A20" t="s">
        <v>43</v>
      </c>
      <c r="E20" s="28" t="s">
        <v>89</v>
      </c>
    </row>
    <row r="21" spans="1:18" ht="12.75" customHeight="1">
      <c r="A21" s="5" t="s">
        <v>33</v>
      </c>
      <c s="5"/>
      <c s="34" t="s">
        <v>19</v>
      </c>
      <c s="5"/>
      <c s="21" t="s">
        <v>94</v>
      </c>
      <c s="5"/>
      <c s="5"/>
      <c s="5"/>
      <c s="35">
        <f>0+Q21</f>
      </c>
      <c r="O21">
        <f>0+R21</f>
      </c>
      <c r="Q21">
        <f>0+I22+I26+I30+I34+I38+I42+I46+I50+I54+I58+I62+I66+I70+I74+I78+I82+I86</f>
      </c>
      <c>
        <f>0+O22+O26+O30+O34+O38+O42+O46+O50+O54+O58+O62+O66+O70+O74+O78+O82+O86</f>
      </c>
    </row>
    <row r="22" spans="1:16" ht="12.75">
      <c r="A22" s="19" t="s">
        <v>35</v>
      </c>
      <c s="23" t="s">
        <v>23</v>
      </c>
      <c s="23" t="s">
        <v>95</v>
      </c>
      <c s="19" t="s">
        <v>44</v>
      </c>
      <c s="24" t="s">
        <v>96</v>
      </c>
      <c s="25" t="s">
        <v>97</v>
      </c>
      <c s="26">
        <v>1069</v>
      </c>
      <c s="26">
        <v>0</v>
      </c>
      <c s="26">
        <f>ROUND(ROUND(H22,2)*ROUND(G22,2),2)</f>
      </c>
      <c r="O22">
        <f>(I22*21)/100</f>
      </c>
      <c t="s">
        <v>12</v>
      </c>
    </row>
    <row r="23" spans="1:5" ht="38.25">
      <c r="A23" s="27" t="s">
        <v>39</v>
      </c>
      <c r="E23" s="28" t="s">
        <v>98</v>
      </c>
    </row>
    <row r="24" spans="1:5" ht="12.75">
      <c r="A24" s="29" t="s">
        <v>41</v>
      </c>
      <c r="E24" s="30" t="s">
        <v>99</v>
      </c>
    </row>
    <row r="25" spans="1:5" ht="12.75">
      <c r="A25" t="s">
        <v>43</v>
      </c>
      <c r="E25" s="28" t="s">
        <v>100</v>
      </c>
    </row>
    <row r="26" spans="1:16" ht="12.75">
      <c r="A26" s="19" t="s">
        <v>35</v>
      </c>
      <c s="23" t="s">
        <v>25</v>
      </c>
      <c s="23" t="s">
        <v>101</v>
      </c>
      <c s="19" t="s">
        <v>44</v>
      </c>
      <c s="24" t="s">
        <v>102</v>
      </c>
      <c s="25" t="s">
        <v>103</v>
      </c>
      <c s="26">
        <v>6.96</v>
      </c>
      <c s="26">
        <v>0</v>
      </c>
      <c s="26">
        <f>ROUND(ROUND(H26,2)*ROUND(G26,2),2)</f>
      </c>
      <c r="O26">
        <f>(I26*21)/100</f>
      </c>
      <c t="s">
        <v>12</v>
      </c>
    </row>
    <row r="27" spans="1:5" ht="51">
      <c r="A27" s="27" t="s">
        <v>39</v>
      </c>
      <c r="E27" s="28" t="s">
        <v>104</v>
      </c>
    </row>
    <row r="28" spans="1:5" ht="38.25">
      <c r="A28" s="29" t="s">
        <v>41</v>
      </c>
      <c r="E28" s="30" t="s">
        <v>105</v>
      </c>
    </row>
    <row r="29" spans="1:5" ht="63.75">
      <c r="A29" t="s">
        <v>43</v>
      </c>
      <c r="E29" s="28" t="s">
        <v>106</v>
      </c>
    </row>
    <row r="30" spans="1:16" ht="12.75">
      <c r="A30" s="19" t="s">
        <v>35</v>
      </c>
      <c s="23" t="s">
        <v>27</v>
      </c>
      <c s="23" t="s">
        <v>107</v>
      </c>
      <c s="19" t="s">
        <v>44</v>
      </c>
      <c s="24" t="s">
        <v>108</v>
      </c>
      <c s="25" t="s">
        <v>103</v>
      </c>
      <c s="26">
        <v>2.27</v>
      </c>
      <c s="26">
        <v>0</v>
      </c>
      <c s="26">
        <f>ROUND(ROUND(H30,2)*ROUND(G30,2),2)</f>
      </c>
      <c r="O30">
        <f>(I30*21)/100</f>
      </c>
      <c t="s">
        <v>12</v>
      </c>
    </row>
    <row r="31" spans="1:5" ht="63.75">
      <c r="A31" s="27" t="s">
        <v>39</v>
      </c>
      <c r="E31" s="28" t="s">
        <v>109</v>
      </c>
    </row>
    <row r="32" spans="1:5" ht="12.75">
      <c r="A32" s="29" t="s">
        <v>41</v>
      </c>
      <c r="E32" s="30" t="s">
        <v>110</v>
      </c>
    </row>
    <row r="33" spans="1:5" ht="63.75">
      <c r="A33" t="s">
        <v>43</v>
      </c>
      <c r="E33" s="28" t="s">
        <v>106</v>
      </c>
    </row>
    <row r="34" spans="1:16" ht="12.75">
      <c r="A34" s="19" t="s">
        <v>35</v>
      </c>
      <c s="23" t="s">
        <v>62</v>
      </c>
      <c s="23" t="s">
        <v>111</v>
      </c>
      <c s="19" t="s">
        <v>44</v>
      </c>
      <c s="24" t="s">
        <v>112</v>
      </c>
      <c s="25" t="s">
        <v>103</v>
      </c>
      <c s="26">
        <v>6.32</v>
      </c>
      <c s="26">
        <v>0</v>
      </c>
      <c s="26">
        <f>ROUND(ROUND(H34,2)*ROUND(G34,2),2)</f>
      </c>
      <c r="O34">
        <f>(I34*21)/100</f>
      </c>
      <c t="s">
        <v>12</v>
      </c>
    </row>
    <row r="35" spans="1:5" ht="38.25">
      <c r="A35" s="27" t="s">
        <v>39</v>
      </c>
      <c r="E35" s="28" t="s">
        <v>113</v>
      </c>
    </row>
    <row r="36" spans="1:5" ht="51">
      <c r="A36" s="29" t="s">
        <v>41</v>
      </c>
      <c r="E36" s="30" t="s">
        <v>114</v>
      </c>
    </row>
    <row r="37" spans="1:5" ht="63.75">
      <c r="A37" t="s">
        <v>43</v>
      </c>
      <c r="E37" s="28" t="s">
        <v>106</v>
      </c>
    </row>
    <row r="38" spans="1:16" ht="12.75">
      <c r="A38" s="19" t="s">
        <v>35</v>
      </c>
      <c s="23" t="s">
        <v>66</v>
      </c>
      <c s="23" t="s">
        <v>115</v>
      </c>
      <c s="19" t="s">
        <v>44</v>
      </c>
      <c s="24" t="s">
        <v>116</v>
      </c>
      <c s="25" t="s">
        <v>117</v>
      </c>
      <c s="26">
        <v>53.6</v>
      </c>
      <c s="26">
        <v>0</v>
      </c>
      <c s="26">
        <f>ROUND(ROUND(H38,2)*ROUND(G38,2),2)</f>
      </c>
      <c r="O38">
        <f>(I38*21)/100</f>
      </c>
      <c t="s">
        <v>12</v>
      </c>
    </row>
    <row r="39" spans="1:5" ht="63.75">
      <c r="A39" s="27" t="s">
        <v>39</v>
      </c>
      <c r="E39" s="28" t="s">
        <v>118</v>
      </c>
    </row>
    <row r="40" spans="1:5" ht="12.75">
      <c r="A40" s="29" t="s">
        <v>41</v>
      </c>
      <c r="E40" s="30" t="s">
        <v>119</v>
      </c>
    </row>
    <row r="41" spans="1:5" ht="63.75">
      <c r="A41" t="s">
        <v>43</v>
      </c>
      <c r="E41" s="28" t="s">
        <v>106</v>
      </c>
    </row>
    <row r="42" spans="1:16" ht="12.75">
      <c r="A42" s="19" t="s">
        <v>35</v>
      </c>
      <c s="23" t="s">
        <v>30</v>
      </c>
      <c s="23" t="s">
        <v>120</v>
      </c>
      <c s="19" t="s">
        <v>44</v>
      </c>
      <c s="24" t="s">
        <v>121</v>
      </c>
      <c s="25" t="s">
        <v>117</v>
      </c>
      <c s="26">
        <v>247.15</v>
      </c>
      <c s="26">
        <v>0</v>
      </c>
      <c s="26">
        <f>ROUND(ROUND(H42,2)*ROUND(G42,2),2)</f>
      </c>
      <c r="O42">
        <f>(I42*21)/100</f>
      </c>
      <c t="s">
        <v>12</v>
      </c>
    </row>
    <row r="43" spans="1:5" ht="63.75">
      <c r="A43" s="27" t="s">
        <v>39</v>
      </c>
      <c r="E43" s="28" t="s">
        <v>122</v>
      </c>
    </row>
    <row r="44" spans="1:5" ht="51">
      <c r="A44" s="29" t="s">
        <v>41</v>
      </c>
      <c r="E44" s="30" t="s">
        <v>123</v>
      </c>
    </row>
    <row r="45" spans="1:5" ht="63.75">
      <c r="A45" t="s">
        <v>43</v>
      </c>
      <c r="E45" s="28" t="s">
        <v>106</v>
      </c>
    </row>
    <row r="46" spans="1:16" ht="12.75">
      <c r="A46" s="19" t="s">
        <v>35</v>
      </c>
      <c s="23" t="s">
        <v>32</v>
      </c>
      <c s="23" t="s">
        <v>120</v>
      </c>
      <c s="19" t="s">
        <v>124</v>
      </c>
      <c s="24" t="s">
        <v>125</v>
      </c>
      <c s="25" t="s">
        <v>117</v>
      </c>
      <c s="26">
        <v>20</v>
      </c>
      <c s="26">
        <v>0</v>
      </c>
      <c s="26">
        <f>ROUND(ROUND(H46,2)*ROUND(G46,2),2)</f>
      </c>
      <c r="O46">
        <f>(I46*21)/100</f>
      </c>
      <c t="s">
        <v>12</v>
      </c>
    </row>
    <row r="47" spans="1:5" ht="25.5">
      <c r="A47" s="27" t="s">
        <v>39</v>
      </c>
      <c r="E47" s="28" t="s">
        <v>126</v>
      </c>
    </row>
    <row r="48" spans="1:5" ht="12.75">
      <c r="A48" s="29" t="s">
        <v>41</v>
      </c>
      <c r="E48" s="30" t="s">
        <v>127</v>
      </c>
    </row>
    <row r="49" spans="1:5" ht="63.75">
      <c r="A49" t="s">
        <v>43</v>
      </c>
      <c r="E49" s="28" t="s">
        <v>106</v>
      </c>
    </row>
    <row r="50" spans="1:16" ht="12.75">
      <c r="A50" s="19" t="s">
        <v>35</v>
      </c>
      <c s="23" t="s">
        <v>78</v>
      </c>
      <c s="23" t="s">
        <v>128</v>
      </c>
      <c s="19" t="s">
        <v>44</v>
      </c>
      <c s="24" t="s">
        <v>129</v>
      </c>
      <c s="25" t="s">
        <v>117</v>
      </c>
      <c s="26">
        <v>71.8</v>
      </c>
      <c s="26">
        <v>0</v>
      </c>
      <c s="26">
        <f>ROUND(ROUND(H50,2)*ROUND(G50,2),2)</f>
      </c>
      <c r="O50">
        <f>(I50*21)/100</f>
      </c>
      <c t="s">
        <v>12</v>
      </c>
    </row>
    <row r="51" spans="1:5" ht="63.75">
      <c r="A51" s="27" t="s">
        <v>39</v>
      </c>
      <c r="E51" s="28" t="s">
        <v>130</v>
      </c>
    </row>
    <row r="52" spans="1:5" ht="38.25">
      <c r="A52" s="29" t="s">
        <v>41</v>
      </c>
      <c r="E52" s="30" t="s">
        <v>131</v>
      </c>
    </row>
    <row r="53" spans="1:5" ht="12.75">
      <c r="A53" t="s">
        <v>43</v>
      </c>
      <c r="E53" s="28" t="s">
        <v>132</v>
      </c>
    </row>
    <row r="54" spans="1:16" ht="12.75">
      <c r="A54" s="19" t="s">
        <v>35</v>
      </c>
      <c s="23" t="s">
        <v>133</v>
      </c>
      <c s="23" t="s">
        <v>134</v>
      </c>
      <c s="19" t="s">
        <v>44</v>
      </c>
      <c s="24" t="s">
        <v>135</v>
      </c>
      <c s="25" t="s">
        <v>117</v>
      </c>
      <c s="26">
        <v>63</v>
      </c>
      <c s="26">
        <v>0</v>
      </c>
      <c s="26">
        <f>ROUND(ROUND(H54,2)*ROUND(G54,2),2)</f>
      </c>
      <c r="O54">
        <f>(I54*21)/100</f>
      </c>
      <c t="s">
        <v>12</v>
      </c>
    </row>
    <row r="55" spans="1:5" ht="63.75">
      <c r="A55" s="27" t="s">
        <v>39</v>
      </c>
      <c r="E55" s="28" t="s">
        <v>136</v>
      </c>
    </row>
    <row r="56" spans="1:5" ht="12.75">
      <c r="A56" s="29" t="s">
        <v>41</v>
      </c>
      <c r="E56" s="30" t="s">
        <v>137</v>
      </c>
    </row>
    <row r="57" spans="1:5" ht="12.75">
      <c r="A57" t="s">
        <v>43</v>
      </c>
      <c r="E57" s="28" t="s">
        <v>132</v>
      </c>
    </row>
    <row r="58" spans="1:16" ht="12.75">
      <c r="A58" s="19" t="s">
        <v>35</v>
      </c>
      <c s="23" t="s">
        <v>138</v>
      </c>
      <c s="23" t="s">
        <v>139</v>
      </c>
      <c s="19" t="s">
        <v>19</v>
      </c>
      <c s="24" t="s">
        <v>140</v>
      </c>
      <c s="25" t="s">
        <v>103</v>
      </c>
      <c s="26">
        <v>934.35</v>
      </c>
      <c s="26">
        <v>0</v>
      </c>
      <c s="26">
        <f>ROUND(ROUND(H58,2)*ROUND(G58,2),2)</f>
      </c>
      <c r="O58">
        <f>(I58*21)/100</f>
      </c>
      <c t="s">
        <v>12</v>
      </c>
    </row>
    <row r="59" spans="1:5" ht="38.25">
      <c r="A59" s="27" t="s">
        <v>39</v>
      </c>
      <c r="E59" s="28" t="s">
        <v>141</v>
      </c>
    </row>
    <row r="60" spans="1:5" ht="38.25">
      <c r="A60" s="29" t="s">
        <v>41</v>
      </c>
      <c r="E60" s="30" t="s">
        <v>142</v>
      </c>
    </row>
    <row r="61" spans="1:5" ht="12.75">
      <c r="A61" t="s">
        <v>43</v>
      </c>
      <c r="E61" s="28" t="s">
        <v>132</v>
      </c>
    </row>
    <row r="62" spans="1:16" ht="12.75">
      <c r="A62" s="19" t="s">
        <v>35</v>
      </c>
      <c s="23" t="s">
        <v>143</v>
      </c>
      <c s="23" t="s">
        <v>139</v>
      </c>
      <c s="19" t="s">
        <v>12</v>
      </c>
      <c s="24" t="s">
        <v>140</v>
      </c>
      <c s="25" t="s">
        <v>103</v>
      </c>
      <c s="26">
        <v>13.34</v>
      </c>
      <c s="26">
        <v>0</v>
      </c>
      <c s="26">
        <f>ROUND(ROUND(H62,2)*ROUND(G62,2),2)</f>
      </c>
      <c r="O62">
        <f>(I62*21)/100</f>
      </c>
      <c t="s">
        <v>12</v>
      </c>
    </row>
    <row r="63" spans="1:5" ht="63.75">
      <c r="A63" s="27" t="s">
        <v>39</v>
      </c>
      <c r="E63" s="28" t="s">
        <v>144</v>
      </c>
    </row>
    <row r="64" spans="1:5" ht="25.5">
      <c r="A64" s="29" t="s">
        <v>41</v>
      </c>
      <c r="E64" s="30" t="s">
        <v>145</v>
      </c>
    </row>
    <row r="65" spans="1:5" ht="12.75">
      <c r="A65" t="s">
        <v>43</v>
      </c>
      <c r="E65" s="28" t="s">
        <v>132</v>
      </c>
    </row>
    <row r="66" spans="1:16" ht="12.75">
      <c r="A66" s="19" t="s">
        <v>35</v>
      </c>
      <c s="23" t="s">
        <v>146</v>
      </c>
      <c s="23" t="s">
        <v>147</v>
      </c>
      <c s="19" t="s">
        <v>44</v>
      </c>
      <c s="24" t="s">
        <v>148</v>
      </c>
      <c s="25" t="s">
        <v>103</v>
      </c>
      <c s="26">
        <v>414</v>
      </c>
      <c s="26">
        <v>0</v>
      </c>
      <c s="26">
        <f>ROUND(ROUND(H66,2)*ROUND(G66,2),2)</f>
      </c>
      <c r="O66">
        <f>(I66*21)/100</f>
      </c>
      <c t="s">
        <v>12</v>
      </c>
    </row>
    <row r="67" spans="1:5" ht="51">
      <c r="A67" s="27" t="s">
        <v>39</v>
      </c>
      <c r="E67" s="28" t="s">
        <v>149</v>
      </c>
    </row>
    <row r="68" spans="1:5" ht="38.25">
      <c r="A68" s="29" t="s">
        <v>41</v>
      </c>
      <c r="E68" s="30" t="s">
        <v>150</v>
      </c>
    </row>
    <row r="69" spans="1:5" ht="382.5">
      <c r="A69" t="s">
        <v>43</v>
      </c>
      <c r="E69" s="28" t="s">
        <v>151</v>
      </c>
    </row>
    <row r="70" spans="1:16" ht="12.75">
      <c r="A70" s="19" t="s">
        <v>35</v>
      </c>
      <c s="23" t="s">
        <v>152</v>
      </c>
      <c s="23" t="s">
        <v>153</v>
      </c>
      <c s="19" t="s">
        <v>44</v>
      </c>
      <c s="24" t="s">
        <v>154</v>
      </c>
      <c s="25" t="s">
        <v>103</v>
      </c>
      <c s="26">
        <v>6.75</v>
      </c>
      <c s="26">
        <v>0</v>
      </c>
      <c s="26">
        <f>ROUND(ROUND(H70,2)*ROUND(G70,2),2)</f>
      </c>
      <c r="O70">
        <f>(I70*21)/100</f>
      </c>
      <c t="s">
        <v>12</v>
      </c>
    </row>
    <row r="71" spans="1:5" ht="25.5">
      <c r="A71" s="27" t="s">
        <v>39</v>
      </c>
      <c r="E71" s="28" t="s">
        <v>155</v>
      </c>
    </row>
    <row r="72" spans="1:5" ht="38.25">
      <c r="A72" s="29" t="s">
        <v>41</v>
      </c>
      <c r="E72" s="30" t="s">
        <v>156</v>
      </c>
    </row>
    <row r="73" spans="1:5" ht="344.25">
      <c r="A73" t="s">
        <v>43</v>
      </c>
      <c r="E73" s="28" t="s">
        <v>157</v>
      </c>
    </row>
    <row r="74" spans="1:16" ht="12.75">
      <c r="A74" s="19" t="s">
        <v>35</v>
      </c>
      <c s="23" t="s">
        <v>158</v>
      </c>
      <c s="23" t="s">
        <v>159</v>
      </c>
      <c s="19" t="s">
        <v>44</v>
      </c>
      <c s="24" t="s">
        <v>160</v>
      </c>
      <c s="25" t="s">
        <v>103</v>
      </c>
      <c s="26">
        <v>527.65</v>
      </c>
      <c s="26">
        <v>0</v>
      </c>
      <c s="26">
        <f>ROUND(ROUND(H74,2)*ROUND(G74,2),2)</f>
      </c>
      <c r="O74">
        <f>(I74*21)/100</f>
      </c>
      <c t="s">
        <v>12</v>
      </c>
    </row>
    <row r="75" spans="1:5" ht="12.75">
      <c r="A75" s="27" t="s">
        <v>39</v>
      </c>
      <c r="E75" s="28" t="s">
        <v>161</v>
      </c>
    </row>
    <row r="76" spans="1:5" ht="51">
      <c r="A76" s="29" t="s">
        <v>41</v>
      </c>
      <c r="E76" s="30" t="s">
        <v>162</v>
      </c>
    </row>
    <row r="77" spans="1:5" ht="191.25">
      <c r="A77" t="s">
        <v>43</v>
      </c>
      <c r="E77" s="28" t="s">
        <v>163</v>
      </c>
    </row>
    <row r="78" spans="1:16" ht="12.75">
      <c r="A78" s="19" t="s">
        <v>35</v>
      </c>
      <c s="23" t="s">
        <v>164</v>
      </c>
      <c s="23" t="s">
        <v>165</v>
      </c>
      <c s="19" t="s">
        <v>44</v>
      </c>
      <c s="24" t="s">
        <v>166</v>
      </c>
      <c s="25" t="s">
        <v>103</v>
      </c>
      <c s="26">
        <v>167.13</v>
      </c>
      <c s="26">
        <v>0</v>
      </c>
      <c s="26">
        <f>ROUND(ROUND(H78,2)*ROUND(G78,2),2)</f>
      </c>
      <c r="O78">
        <f>(I78*21)/100</f>
      </c>
      <c t="s">
        <v>12</v>
      </c>
    </row>
    <row r="79" spans="1:5" ht="25.5">
      <c r="A79" s="27" t="s">
        <v>39</v>
      </c>
      <c r="E79" s="28" t="s">
        <v>167</v>
      </c>
    </row>
    <row r="80" spans="1:5" ht="51">
      <c r="A80" s="29" t="s">
        <v>41</v>
      </c>
      <c r="E80" s="30" t="s">
        <v>168</v>
      </c>
    </row>
    <row r="81" spans="1:5" ht="242.25">
      <c r="A81" t="s">
        <v>43</v>
      </c>
      <c r="E81" s="28" t="s">
        <v>169</v>
      </c>
    </row>
    <row r="82" spans="1:16" ht="12.75">
      <c r="A82" s="19" t="s">
        <v>35</v>
      </c>
      <c s="23" t="s">
        <v>170</v>
      </c>
      <c s="23" t="s">
        <v>171</v>
      </c>
      <c s="19" t="s">
        <v>44</v>
      </c>
      <c s="24" t="s">
        <v>172</v>
      </c>
      <c s="25" t="s">
        <v>97</v>
      </c>
      <c s="26">
        <v>1069</v>
      </c>
      <c s="26">
        <v>0</v>
      </c>
      <c s="26">
        <f>ROUND(ROUND(H82,2)*ROUND(G82,2),2)</f>
      </c>
      <c r="O82">
        <f>(I82*21)/100</f>
      </c>
      <c t="s">
        <v>12</v>
      </c>
    </row>
    <row r="83" spans="1:5" ht="12.75">
      <c r="A83" s="27" t="s">
        <v>39</v>
      </c>
      <c r="E83" s="28" t="s">
        <v>173</v>
      </c>
    </row>
    <row r="84" spans="1:5" ht="12.75">
      <c r="A84" s="29" t="s">
        <v>41</v>
      </c>
      <c r="E84" s="30" t="s">
        <v>99</v>
      </c>
    </row>
    <row r="85" spans="1:5" ht="25.5">
      <c r="A85" t="s">
        <v>43</v>
      </c>
      <c r="E85" s="28" t="s">
        <v>174</v>
      </c>
    </row>
    <row r="86" spans="1:16" ht="12.75">
      <c r="A86" s="19" t="s">
        <v>35</v>
      </c>
      <c s="23" t="s">
        <v>175</v>
      </c>
      <c s="23" t="s">
        <v>176</v>
      </c>
      <c s="19" t="s">
        <v>44</v>
      </c>
      <c s="24" t="s">
        <v>177</v>
      </c>
      <c s="25" t="s">
        <v>103</v>
      </c>
      <c s="26">
        <v>10.69</v>
      </c>
      <c s="26">
        <v>0</v>
      </c>
      <c s="26">
        <f>ROUND(ROUND(H86,2)*ROUND(G86,2),2)</f>
      </c>
      <c r="O86">
        <f>(I86*21)/100</f>
      </c>
      <c t="s">
        <v>12</v>
      </c>
    </row>
    <row r="87" spans="1:5" ht="12.75">
      <c r="A87" s="27" t="s">
        <v>39</v>
      </c>
      <c r="E87" s="28" t="s">
        <v>178</v>
      </c>
    </row>
    <row r="88" spans="1:5" ht="12.75">
      <c r="A88" s="29" t="s">
        <v>41</v>
      </c>
      <c r="E88" s="30" t="s">
        <v>179</v>
      </c>
    </row>
    <row r="89" spans="1:5" ht="38.25">
      <c r="A89" t="s">
        <v>43</v>
      </c>
      <c r="E89" s="28" t="s">
        <v>180</v>
      </c>
    </row>
    <row r="90" spans="1:18" ht="12.75" customHeight="1">
      <c r="A90" s="5" t="s">
        <v>33</v>
      </c>
      <c s="5"/>
      <c s="34" t="s">
        <v>25</v>
      </c>
      <c s="5"/>
      <c s="21" t="s">
        <v>181</v>
      </c>
      <c s="5"/>
      <c s="5"/>
      <c s="5"/>
      <c s="35">
        <f>0+Q90</f>
      </c>
      <c r="O90">
        <f>0+R90</f>
      </c>
      <c r="Q90">
        <f>0+I91+I95+I99+I103+I107+I111+I115+I119+I123+I127+I131+I135+I139+I143+I147+I151+I155+I159+I163+I167+I171+I175+I179+I183+I187+I191+I195</f>
      </c>
      <c>
        <f>0+O91+O95+O99+O103+O107+O111+O115+O119+O123+O127+O131+O135+O139+O143+O147+O151+O155+O159+O163+O167+O171+O175+O179+O183+O187+O191+O195</f>
      </c>
    </row>
    <row r="91" spans="1:16" ht="12.75">
      <c r="A91" s="19" t="s">
        <v>35</v>
      </c>
      <c s="23" t="s">
        <v>182</v>
      </c>
      <c s="23" t="s">
        <v>183</v>
      </c>
      <c s="19" t="s">
        <v>44</v>
      </c>
      <c s="24" t="s">
        <v>184</v>
      </c>
      <c s="25" t="s">
        <v>103</v>
      </c>
      <c s="26">
        <v>53.67</v>
      </c>
      <c s="26">
        <v>0</v>
      </c>
      <c s="26">
        <f>ROUND(ROUND(H91,2)*ROUND(G91,2),2)</f>
      </c>
      <c r="O91">
        <f>(I91*21)/100</f>
      </c>
      <c t="s">
        <v>12</v>
      </c>
    </row>
    <row r="92" spans="1:5" ht="38.25">
      <c r="A92" s="27" t="s">
        <v>39</v>
      </c>
      <c r="E92" s="28" t="s">
        <v>185</v>
      </c>
    </row>
    <row r="93" spans="1:5" ht="12.75">
      <c r="A93" s="29" t="s">
        <v>41</v>
      </c>
      <c r="E93" s="30" t="s">
        <v>186</v>
      </c>
    </row>
    <row r="94" spans="1:5" ht="51">
      <c r="A94" t="s">
        <v>43</v>
      </c>
      <c r="E94" s="28" t="s">
        <v>187</v>
      </c>
    </row>
    <row r="95" spans="1:16" ht="12.75">
      <c r="A95" s="19" t="s">
        <v>35</v>
      </c>
      <c s="23" t="s">
        <v>188</v>
      </c>
      <c s="23" t="s">
        <v>189</v>
      </c>
      <c s="19" t="s">
        <v>44</v>
      </c>
      <c s="24" t="s">
        <v>190</v>
      </c>
      <c s="25" t="s">
        <v>103</v>
      </c>
      <c s="26">
        <v>10.04</v>
      </c>
      <c s="26">
        <v>0</v>
      </c>
      <c s="26">
        <f>ROUND(ROUND(H95,2)*ROUND(G95,2),2)</f>
      </c>
      <c r="O95">
        <f>(I95*21)/100</f>
      </c>
      <c t="s">
        <v>12</v>
      </c>
    </row>
    <row r="96" spans="1:5" ht="12.75">
      <c r="A96" s="27" t="s">
        <v>39</v>
      </c>
      <c r="E96" s="28" t="s">
        <v>191</v>
      </c>
    </row>
    <row r="97" spans="1:5" ht="12.75">
      <c r="A97" s="29" t="s">
        <v>41</v>
      </c>
      <c r="E97" s="30" t="s">
        <v>192</v>
      </c>
    </row>
    <row r="98" spans="1:5" ht="102">
      <c r="A98" t="s">
        <v>43</v>
      </c>
      <c r="E98" s="28" t="s">
        <v>193</v>
      </c>
    </row>
    <row r="99" spans="1:16" ht="12.75">
      <c r="A99" s="19" t="s">
        <v>35</v>
      </c>
      <c s="23" t="s">
        <v>194</v>
      </c>
      <c s="23" t="s">
        <v>195</v>
      </c>
      <c s="19" t="s">
        <v>19</v>
      </c>
      <c s="24" t="s">
        <v>196</v>
      </c>
      <c s="25" t="s">
        <v>97</v>
      </c>
      <c s="26">
        <v>5704.14</v>
      </c>
      <c s="26">
        <v>0</v>
      </c>
      <c s="26">
        <f>ROUND(ROUND(H99,2)*ROUND(G99,2),2)</f>
      </c>
      <c r="O99">
        <f>(I99*21)/100</f>
      </c>
      <c t="s">
        <v>12</v>
      </c>
    </row>
    <row r="100" spans="1:5" ht="12.75">
      <c r="A100" s="27" t="s">
        <v>39</v>
      </c>
      <c r="E100" s="28" t="s">
        <v>197</v>
      </c>
    </row>
    <row r="101" spans="1:5" ht="38.25">
      <c r="A101" s="29" t="s">
        <v>41</v>
      </c>
      <c r="E101" s="30" t="s">
        <v>198</v>
      </c>
    </row>
    <row r="102" spans="1:5" ht="51">
      <c r="A102" t="s">
        <v>43</v>
      </c>
      <c r="E102" s="28" t="s">
        <v>199</v>
      </c>
    </row>
    <row r="103" spans="1:16" ht="12.75">
      <c r="A103" s="19" t="s">
        <v>35</v>
      </c>
      <c s="23" t="s">
        <v>200</v>
      </c>
      <c s="23" t="s">
        <v>195</v>
      </c>
      <c s="19" t="s">
        <v>12</v>
      </c>
      <c s="24" t="s">
        <v>196</v>
      </c>
      <c s="25" t="s">
        <v>97</v>
      </c>
      <c s="26">
        <v>564.96</v>
      </c>
      <c s="26">
        <v>0</v>
      </c>
      <c s="26">
        <f>ROUND(ROUND(H103,2)*ROUND(G103,2),2)</f>
      </c>
      <c r="O103">
        <f>(I103*21)/100</f>
      </c>
      <c t="s">
        <v>12</v>
      </c>
    </row>
    <row r="104" spans="1:5" ht="12.75">
      <c r="A104" s="27" t="s">
        <v>39</v>
      </c>
      <c r="E104" s="28" t="s">
        <v>197</v>
      </c>
    </row>
    <row r="105" spans="1:5" ht="12.75">
      <c r="A105" s="29" t="s">
        <v>41</v>
      </c>
      <c r="E105" s="30" t="s">
        <v>201</v>
      </c>
    </row>
    <row r="106" spans="1:5" ht="51">
      <c r="A106" t="s">
        <v>43</v>
      </c>
      <c r="E106" s="28" t="s">
        <v>199</v>
      </c>
    </row>
    <row r="107" spans="1:16" ht="12.75">
      <c r="A107" s="19" t="s">
        <v>35</v>
      </c>
      <c s="23" t="s">
        <v>202</v>
      </c>
      <c s="23" t="s">
        <v>203</v>
      </c>
      <c s="19" t="s">
        <v>44</v>
      </c>
      <c s="24" t="s">
        <v>204</v>
      </c>
      <c s="25" t="s">
        <v>97</v>
      </c>
      <c s="26">
        <v>3596.76</v>
      </c>
      <c s="26">
        <v>0</v>
      </c>
      <c s="26">
        <f>ROUND(ROUND(H107,2)*ROUND(G107,2),2)</f>
      </c>
      <c r="O107">
        <f>(I107*21)/100</f>
      </c>
      <c t="s">
        <v>12</v>
      </c>
    </row>
    <row r="108" spans="1:5" ht="12.75">
      <c r="A108" s="27" t="s">
        <v>39</v>
      </c>
      <c r="E108" s="28" t="s">
        <v>197</v>
      </c>
    </row>
    <row r="109" spans="1:5" ht="12.75">
      <c r="A109" s="29" t="s">
        <v>41</v>
      </c>
      <c r="E109" s="30" t="s">
        <v>205</v>
      </c>
    </row>
    <row r="110" spans="1:5" ht="51">
      <c r="A110" t="s">
        <v>43</v>
      </c>
      <c r="E110" s="28" t="s">
        <v>199</v>
      </c>
    </row>
    <row r="111" spans="1:16" ht="12.75">
      <c r="A111" s="19" t="s">
        <v>35</v>
      </c>
      <c s="23" t="s">
        <v>206</v>
      </c>
      <c s="23" t="s">
        <v>207</v>
      </c>
      <c s="19" t="s">
        <v>19</v>
      </c>
      <c s="24" t="s">
        <v>208</v>
      </c>
      <c s="25" t="s">
        <v>97</v>
      </c>
      <c s="26">
        <v>5870.28</v>
      </c>
      <c s="26">
        <v>0</v>
      </c>
      <c s="26">
        <f>ROUND(ROUND(H111,2)*ROUND(G111,2),2)</f>
      </c>
      <c r="O111">
        <f>(I111*21)/100</f>
      </c>
      <c t="s">
        <v>12</v>
      </c>
    </row>
    <row r="112" spans="1:5" ht="12.75">
      <c r="A112" s="27" t="s">
        <v>39</v>
      </c>
      <c r="E112" s="28" t="s">
        <v>209</v>
      </c>
    </row>
    <row r="113" spans="1:5" ht="38.25">
      <c r="A113" s="29" t="s">
        <v>41</v>
      </c>
      <c r="E113" s="30" t="s">
        <v>210</v>
      </c>
    </row>
    <row r="114" spans="1:5" ht="51">
      <c r="A114" t="s">
        <v>43</v>
      </c>
      <c r="E114" s="28" t="s">
        <v>199</v>
      </c>
    </row>
    <row r="115" spans="1:16" ht="12.75">
      <c r="A115" s="19" t="s">
        <v>35</v>
      </c>
      <c s="23" t="s">
        <v>211</v>
      </c>
      <c s="23" t="s">
        <v>207</v>
      </c>
      <c s="19" t="s">
        <v>12</v>
      </c>
      <c s="24" t="s">
        <v>208</v>
      </c>
      <c s="25" t="s">
        <v>97</v>
      </c>
      <c s="26">
        <v>581.41</v>
      </c>
      <c s="26">
        <v>0</v>
      </c>
      <c s="26">
        <f>ROUND(ROUND(H115,2)*ROUND(G115,2),2)</f>
      </c>
      <c r="O115">
        <f>(I115*21)/100</f>
      </c>
      <c t="s">
        <v>12</v>
      </c>
    </row>
    <row r="116" spans="1:5" ht="12.75">
      <c r="A116" s="27" t="s">
        <v>39</v>
      </c>
      <c r="E116" s="28" t="s">
        <v>209</v>
      </c>
    </row>
    <row r="117" spans="1:5" ht="12.75">
      <c r="A117" s="29" t="s">
        <v>41</v>
      </c>
      <c r="E117" s="30" t="s">
        <v>212</v>
      </c>
    </row>
    <row r="118" spans="1:5" ht="51">
      <c r="A118" t="s">
        <v>43</v>
      </c>
      <c r="E118" s="28" t="s">
        <v>199</v>
      </c>
    </row>
    <row r="119" spans="1:16" ht="12.75">
      <c r="A119" s="19" t="s">
        <v>35</v>
      </c>
      <c s="23" t="s">
        <v>213</v>
      </c>
      <c s="23" t="s">
        <v>214</v>
      </c>
      <c s="19" t="s">
        <v>44</v>
      </c>
      <c s="24" t="s">
        <v>215</v>
      </c>
      <c s="25" t="s">
        <v>97</v>
      </c>
      <c s="26">
        <v>3701.52</v>
      </c>
      <c s="26">
        <v>0</v>
      </c>
      <c s="26">
        <f>ROUND(ROUND(H119,2)*ROUND(G119,2),2)</f>
      </c>
      <c r="O119">
        <f>(I119*21)/100</f>
      </c>
      <c t="s">
        <v>12</v>
      </c>
    </row>
    <row r="120" spans="1:5" ht="12.75">
      <c r="A120" s="27" t="s">
        <v>39</v>
      </c>
      <c r="E120" s="28" t="s">
        <v>209</v>
      </c>
    </row>
    <row r="121" spans="1:5" ht="12.75">
      <c r="A121" s="29" t="s">
        <v>41</v>
      </c>
      <c r="E121" s="30" t="s">
        <v>216</v>
      </c>
    </row>
    <row r="122" spans="1:5" ht="51">
      <c r="A122" t="s">
        <v>43</v>
      </c>
      <c r="E122" s="28" t="s">
        <v>199</v>
      </c>
    </row>
    <row r="123" spans="1:16" ht="12.75">
      <c r="A123" s="19" t="s">
        <v>35</v>
      </c>
      <c s="23" t="s">
        <v>217</v>
      </c>
      <c s="23" t="s">
        <v>218</v>
      </c>
      <c s="19" t="s">
        <v>44</v>
      </c>
      <c s="24" t="s">
        <v>219</v>
      </c>
      <c s="25" t="s">
        <v>103</v>
      </c>
      <c s="26">
        <v>6.56</v>
      </c>
      <c s="26">
        <v>0</v>
      </c>
      <c s="26">
        <f>ROUND(ROUND(H123,2)*ROUND(G123,2),2)</f>
      </c>
      <c r="O123">
        <f>(I123*21)/100</f>
      </c>
      <c t="s">
        <v>12</v>
      </c>
    </row>
    <row r="124" spans="1:5" ht="25.5">
      <c r="A124" s="27" t="s">
        <v>39</v>
      </c>
      <c r="E124" s="28" t="s">
        <v>220</v>
      </c>
    </row>
    <row r="125" spans="1:5" ht="12.75">
      <c r="A125" s="29" t="s">
        <v>41</v>
      </c>
      <c r="E125" s="30" t="s">
        <v>221</v>
      </c>
    </row>
    <row r="126" spans="1:5" ht="140.25">
      <c r="A126" t="s">
        <v>43</v>
      </c>
      <c r="E126" s="28" t="s">
        <v>222</v>
      </c>
    </row>
    <row r="127" spans="1:16" ht="12.75">
      <c r="A127" s="19" t="s">
        <v>35</v>
      </c>
      <c s="23" t="s">
        <v>223</v>
      </c>
      <c s="23" t="s">
        <v>224</v>
      </c>
      <c s="19" t="s">
        <v>19</v>
      </c>
      <c s="24" t="s">
        <v>225</v>
      </c>
      <c s="25" t="s">
        <v>103</v>
      </c>
      <c s="26">
        <v>112.12</v>
      </c>
      <c s="26">
        <v>0</v>
      </c>
      <c s="26">
        <f>ROUND(ROUND(H127,2)*ROUND(G127,2),2)</f>
      </c>
      <c r="O127">
        <f>(I127*21)/100</f>
      </c>
      <c t="s">
        <v>12</v>
      </c>
    </row>
    <row r="128" spans="1:5" ht="25.5">
      <c r="A128" s="27" t="s">
        <v>39</v>
      </c>
      <c r="E128" s="28" t="s">
        <v>226</v>
      </c>
    </row>
    <row r="129" spans="1:5" ht="12.75">
      <c r="A129" s="29" t="s">
        <v>41</v>
      </c>
      <c r="E129" s="30" t="s">
        <v>227</v>
      </c>
    </row>
    <row r="130" spans="1:5" ht="140.25">
      <c r="A130" t="s">
        <v>43</v>
      </c>
      <c r="E130" s="28" t="s">
        <v>222</v>
      </c>
    </row>
    <row r="131" spans="1:16" ht="12.75">
      <c r="A131" s="19" t="s">
        <v>35</v>
      </c>
      <c s="23" t="s">
        <v>228</v>
      </c>
      <c s="23" t="s">
        <v>224</v>
      </c>
      <c s="19" t="s">
        <v>12</v>
      </c>
      <c s="24" t="s">
        <v>225</v>
      </c>
      <c s="25" t="s">
        <v>103</v>
      </c>
      <c s="26">
        <v>109.4</v>
      </c>
      <c s="26">
        <v>0</v>
      </c>
      <c s="26">
        <f>ROUND(ROUND(H131,2)*ROUND(G131,2),2)</f>
      </c>
      <c r="O131">
        <f>(I131*21)/100</f>
      </c>
      <c t="s">
        <v>12</v>
      </c>
    </row>
    <row r="132" spans="1:5" ht="25.5">
      <c r="A132" s="27" t="s">
        <v>39</v>
      </c>
      <c r="E132" s="28" t="s">
        <v>229</v>
      </c>
    </row>
    <row r="133" spans="1:5" ht="12.75">
      <c r="A133" s="29" t="s">
        <v>41</v>
      </c>
      <c r="E133" s="30" t="s">
        <v>230</v>
      </c>
    </row>
    <row r="134" spans="1:5" ht="140.25">
      <c r="A134" t="s">
        <v>43</v>
      </c>
      <c r="E134" s="28" t="s">
        <v>222</v>
      </c>
    </row>
    <row r="135" spans="1:16" ht="12.75">
      <c r="A135" s="19" t="s">
        <v>35</v>
      </c>
      <c s="23" t="s">
        <v>231</v>
      </c>
      <c s="23" t="s">
        <v>224</v>
      </c>
      <c s="19" t="s">
        <v>13</v>
      </c>
      <c s="24" t="s">
        <v>225</v>
      </c>
      <c s="25" t="s">
        <v>103</v>
      </c>
      <c s="26">
        <v>21.94</v>
      </c>
      <c s="26">
        <v>0</v>
      </c>
      <c s="26">
        <f>ROUND(ROUND(H135,2)*ROUND(G135,2),2)</f>
      </c>
      <c r="O135">
        <f>(I135*21)/100</f>
      </c>
      <c t="s">
        <v>12</v>
      </c>
    </row>
    <row r="136" spans="1:5" ht="25.5">
      <c r="A136" s="27" t="s">
        <v>39</v>
      </c>
      <c r="E136" s="28" t="s">
        <v>232</v>
      </c>
    </row>
    <row r="137" spans="1:5" ht="12.75">
      <c r="A137" s="29" t="s">
        <v>41</v>
      </c>
      <c r="E137" s="30" t="s">
        <v>233</v>
      </c>
    </row>
    <row r="138" spans="1:5" ht="140.25">
      <c r="A138" t="s">
        <v>43</v>
      </c>
      <c r="E138" s="28" t="s">
        <v>222</v>
      </c>
    </row>
    <row r="139" spans="1:16" ht="12.75">
      <c r="A139" s="19" t="s">
        <v>35</v>
      </c>
      <c s="23" t="s">
        <v>234</v>
      </c>
      <c s="23" t="s">
        <v>235</v>
      </c>
      <c s="19" t="s">
        <v>19</v>
      </c>
      <c s="24" t="s">
        <v>236</v>
      </c>
      <c s="25" t="s">
        <v>103</v>
      </c>
      <c s="26">
        <v>207.98</v>
      </c>
      <c s="26">
        <v>0</v>
      </c>
      <c s="26">
        <f>ROUND(ROUND(H139,2)*ROUND(G139,2),2)</f>
      </c>
      <c r="O139">
        <f>(I139*21)/100</f>
      </c>
      <c t="s">
        <v>12</v>
      </c>
    </row>
    <row r="140" spans="1:5" ht="25.5">
      <c r="A140" s="27" t="s">
        <v>39</v>
      </c>
      <c r="E140" s="28" t="s">
        <v>237</v>
      </c>
    </row>
    <row r="141" spans="1:5" ht="12.75">
      <c r="A141" s="29" t="s">
        <v>41</v>
      </c>
      <c r="E141" s="30" t="s">
        <v>238</v>
      </c>
    </row>
    <row r="142" spans="1:5" ht="140.25">
      <c r="A142" t="s">
        <v>43</v>
      </c>
      <c r="E142" s="28" t="s">
        <v>222</v>
      </c>
    </row>
    <row r="143" spans="1:16" ht="12.75">
      <c r="A143" s="19" t="s">
        <v>35</v>
      </c>
      <c s="23" t="s">
        <v>239</v>
      </c>
      <c s="23" t="s">
        <v>235</v>
      </c>
      <c s="19" t="s">
        <v>12</v>
      </c>
      <c s="24" t="s">
        <v>236</v>
      </c>
      <c s="25" t="s">
        <v>103</v>
      </c>
      <c s="26">
        <v>202.94</v>
      </c>
      <c s="26">
        <v>0</v>
      </c>
      <c s="26">
        <f>ROUND(ROUND(H143,2)*ROUND(G143,2),2)</f>
      </c>
      <c r="O143">
        <f>(I143*21)/100</f>
      </c>
      <c t="s">
        <v>12</v>
      </c>
    </row>
    <row r="144" spans="1:5" ht="25.5">
      <c r="A144" s="27" t="s">
        <v>39</v>
      </c>
      <c r="E144" s="28" t="s">
        <v>240</v>
      </c>
    </row>
    <row r="145" spans="1:5" ht="12.75">
      <c r="A145" s="29" t="s">
        <v>41</v>
      </c>
      <c r="E145" s="30" t="s">
        <v>241</v>
      </c>
    </row>
    <row r="146" spans="1:5" ht="140.25">
      <c r="A146" t="s">
        <v>43</v>
      </c>
      <c r="E146" s="28" t="s">
        <v>222</v>
      </c>
    </row>
    <row r="147" spans="1:16" ht="12.75">
      <c r="A147" s="19" t="s">
        <v>35</v>
      </c>
      <c s="23" t="s">
        <v>242</v>
      </c>
      <c s="23" t="s">
        <v>235</v>
      </c>
      <c s="19" t="s">
        <v>13</v>
      </c>
      <c s="24" t="s">
        <v>236</v>
      </c>
      <c s="25" t="s">
        <v>103</v>
      </c>
      <c s="26">
        <v>33.9</v>
      </c>
      <c s="26">
        <v>0</v>
      </c>
      <c s="26">
        <f>ROUND(ROUND(H147,2)*ROUND(G147,2),2)</f>
      </c>
      <c r="O147">
        <f>(I147*21)/100</f>
      </c>
      <c t="s">
        <v>12</v>
      </c>
    </row>
    <row r="148" spans="1:5" ht="25.5">
      <c r="A148" s="27" t="s">
        <v>39</v>
      </c>
      <c r="E148" s="28" t="s">
        <v>243</v>
      </c>
    </row>
    <row r="149" spans="1:5" ht="12.75">
      <c r="A149" s="29" t="s">
        <v>41</v>
      </c>
      <c r="E149" s="30" t="s">
        <v>244</v>
      </c>
    </row>
    <row r="150" spans="1:5" ht="140.25">
      <c r="A150" t="s">
        <v>43</v>
      </c>
      <c r="E150" s="28" t="s">
        <v>222</v>
      </c>
    </row>
    <row r="151" spans="1:16" ht="12.75">
      <c r="A151" s="19" t="s">
        <v>35</v>
      </c>
      <c s="23" t="s">
        <v>245</v>
      </c>
      <c s="23" t="s">
        <v>246</v>
      </c>
      <c s="19" t="s">
        <v>44</v>
      </c>
      <c s="24" t="s">
        <v>247</v>
      </c>
      <c s="25" t="s">
        <v>103</v>
      </c>
      <c s="26">
        <v>259.11</v>
      </c>
      <c s="26">
        <v>0</v>
      </c>
      <c s="26">
        <f>ROUND(ROUND(H151,2)*ROUND(G151,2),2)</f>
      </c>
      <c r="O151">
        <f>(I151*21)/100</f>
      </c>
      <c t="s">
        <v>12</v>
      </c>
    </row>
    <row r="152" spans="1:5" ht="38.25">
      <c r="A152" s="27" t="s">
        <v>39</v>
      </c>
      <c r="E152" s="28" t="s">
        <v>248</v>
      </c>
    </row>
    <row r="153" spans="1:5" ht="12.75">
      <c r="A153" s="29" t="s">
        <v>41</v>
      </c>
      <c r="E153" s="30" t="s">
        <v>249</v>
      </c>
    </row>
    <row r="154" spans="1:5" ht="140.25">
      <c r="A154" t="s">
        <v>43</v>
      </c>
      <c r="E154" s="28" t="s">
        <v>222</v>
      </c>
    </row>
    <row r="155" spans="1:16" ht="12.75">
      <c r="A155" s="19" t="s">
        <v>35</v>
      </c>
      <c s="23" t="s">
        <v>250</v>
      </c>
      <c s="23" t="s">
        <v>251</v>
      </c>
      <c s="19" t="s">
        <v>44</v>
      </c>
      <c s="24" t="s">
        <v>252</v>
      </c>
      <c s="25" t="s">
        <v>103</v>
      </c>
      <c s="26">
        <v>13.34</v>
      </c>
      <c s="26">
        <v>0</v>
      </c>
      <c s="26">
        <f>ROUND(ROUND(H155,2)*ROUND(G155,2),2)</f>
      </c>
      <c r="O155">
        <f>(I155*21)/100</f>
      </c>
      <c t="s">
        <v>12</v>
      </c>
    </row>
    <row r="156" spans="1:5" ht="51">
      <c r="A156" s="27" t="s">
        <v>39</v>
      </c>
      <c r="E156" s="28" t="s">
        <v>253</v>
      </c>
    </row>
    <row r="157" spans="1:5" ht="25.5">
      <c r="A157" s="29" t="s">
        <v>41</v>
      </c>
      <c r="E157" s="30" t="s">
        <v>145</v>
      </c>
    </row>
    <row r="158" spans="1:5" ht="140.25">
      <c r="A158" t="s">
        <v>43</v>
      </c>
      <c r="E158" s="28" t="s">
        <v>222</v>
      </c>
    </row>
    <row r="159" spans="1:16" ht="12.75">
      <c r="A159" s="19" t="s">
        <v>35</v>
      </c>
      <c s="23" t="s">
        <v>254</v>
      </c>
      <c s="23" t="s">
        <v>255</v>
      </c>
      <c s="19" t="s">
        <v>44</v>
      </c>
      <c s="24" t="s">
        <v>256</v>
      </c>
      <c s="25" t="s">
        <v>103</v>
      </c>
      <c s="26">
        <v>139.68</v>
      </c>
      <c s="26">
        <v>0</v>
      </c>
      <c s="26">
        <f>ROUND(ROUND(H159,2)*ROUND(G159,2),2)</f>
      </c>
      <c r="O159">
        <f>(I159*21)/100</f>
      </c>
      <c t="s">
        <v>12</v>
      </c>
    </row>
    <row r="160" spans="1:5" ht="38.25">
      <c r="A160" s="27" t="s">
        <v>39</v>
      </c>
      <c r="E160" s="28" t="s">
        <v>257</v>
      </c>
    </row>
    <row r="161" spans="1:5" ht="12.75">
      <c r="A161" s="29" t="s">
        <v>41</v>
      </c>
      <c r="E161" s="30" t="s">
        <v>258</v>
      </c>
    </row>
    <row r="162" spans="1:5" ht="140.25">
      <c r="A162" t="s">
        <v>43</v>
      </c>
      <c r="E162" s="28" t="s">
        <v>222</v>
      </c>
    </row>
    <row r="163" spans="1:16" ht="12.75">
      <c r="A163" s="19" t="s">
        <v>35</v>
      </c>
      <c s="23" t="s">
        <v>259</v>
      </c>
      <c s="23" t="s">
        <v>260</v>
      </c>
      <c s="19" t="s">
        <v>44</v>
      </c>
      <c s="24" t="s">
        <v>261</v>
      </c>
      <c s="25" t="s">
        <v>97</v>
      </c>
      <c s="26">
        <v>3492</v>
      </c>
      <c s="26">
        <v>0</v>
      </c>
      <c s="26">
        <f>ROUND(ROUND(H163,2)*ROUND(G163,2),2)</f>
      </c>
      <c r="O163">
        <f>(I163*21)/100</f>
      </c>
      <c t="s">
        <v>12</v>
      </c>
    </row>
    <row r="164" spans="1:5" ht="12.75">
      <c r="A164" s="27" t="s">
        <v>39</v>
      </c>
      <c r="E164" s="28" t="s">
        <v>262</v>
      </c>
    </row>
    <row r="165" spans="1:5" ht="12.75">
      <c r="A165" s="29" t="s">
        <v>41</v>
      </c>
      <c r="E165" s="30" t="s">
        <v>263</v>
      </c>
    </row>
    <row r="166" spans="1:5" ht="25.5">
      <c r="A166" t="s">
        <v>43</v>
      </c>
      <c r="E166" s="28" t="s">
        <v>264</v>
      </c>
    </row>
    <row r="167" spans="1:16" ht="12.75">
      <c r="A167" s="19" t="s">
        <v>35</v>
      </c>
      <c s="23" t="s">
        <v>265</v>
      </c>
      <c s="23" t="s">
        <v>266</v>
      </c>
      <c s="19" t="s">
        <v>44</v>
      </c>
      <c s="24" t="s">
        <v>267</v>
      </c>
      <c s="25" t="s">
        <v>97</v>
      </c>
      <c s="26">
        <v>5.64</v>
      </c>
      <c s="26">
        <v>0</v>
      </c>
      <c s="26">
        <f>ROUND(ROUND(H167,2)*ROUND(G167,2),2)</f>
      </c>
      <c r="O167">
        <f>(I167*21)/100</f>
      </c>
      <c t="s">
        <v>12</v>
      </c>
    </row>
    <row r="168" spans="1:5" ht="63.75">
      <c r="A168" s="27" t="s">
        <v>39</v>
      </c>
      <c r="E168" s="28" t="s">
        <v>268</v>
      </c>
    </row>
    <row r="169" spans="1:5" ht="12.75">
      <c r="A169" s="29" t="s">
        <v>41</v>
      </c>
      <c r="E169" s="30" t="s">
        <v>269</v>
      </c>
    </row>
    <row r="170" spans="1:5" ht="153">
      <c r="A170" t="s">
        <v>43</v>
      </c>
      <c r="E170" s="28" t="s">
        <v>270</v>
      </c>
    </row>
    <row r="171" spans="1:16" ht="12.75">
      <c r="A171" s="19" t="s">
        <v>35</v>
      </c>
      <c s="23" t="s">
        <v>271</v>
      </c>
      <c s="23" t="s">
        <v>272</v>
      </c>
      <c s="19" t="s">
        <v>44</v>
      </c>
      <c s="24" t="s">
        <v>273</v>
      </c>
      <c s="25" t="s">
        <v>97</v>
      </c>
      <c s="26">
        <v>89.25</v>
      </c>
      <c s="26">
        <v>0</v>
      </c>
      <c s="26">
        <f>ROUND(ROUND(H171,2)*ROUND(G171,2),2)</f>
      </c>
      <c r="O171">
        <f>(I171*21)/100</f>
      </c>
      <c t="s">
        <v>12</v>
      </c>
    </row>
    <row r="172" spans="1:5" ht="63.75">
      <c r="A172" s="27" t="s">
        <v>39</v>
      </c>
      <c r="E172" s="28" t="s">
        <v>274</v>
      </c>
    </row>
    <row r="173" spans="1:5" ht="12.75">
      <c r="A173" s="29" t="s">
        <v>41</v>
      </c>
      <c r="E173" s="30" t="s">
        <v>275</v>
      </c>
    </row>
    <row r="174" spans="1:5" ht="153">
      <c r="A174" t="s">
        <v>43</v>
      </c>
      <c r="E174" s="28" t="s">
        <v>270</v>
      </c>
    </row>
    <row r="175" spans="1:16" ht="12.75">
      <c r="A175" s="19" t="s">
        <v>35</v>
      </c>
      <c s="23" t="s">
        <v>276</v>
      </c>
      <c s="23" t="s">
        <v>277</v>
      </c>
      <c s="19" t="s">
        <v>19</v>
      </c>
      <c s="24" t="s">
        <v>278</v>
      </c>
      <c s="25" t="s">
        <v>97</v>
      </c>
      <c s="26">
        <v>6.44</v>
      </c>
      <c s="26">
        <v>0</v>
      </c>
      <c s="26">
        <f>ROUND(ROUND(H175,2)*ROUND(G175,2),2)</f>
      </c>
      <c r="O175">
        <f>(I175*21)/100</f>
      </c>
      <c t="s">
        <v>12</v>
      </c>
    </row>
    <row r="176" spans="1:5" ht="51">
      <c r="A176" s="27" t="s">
        <v>39</v>
      </c>
      <c r="E176" s="28" t="s">
        <v>279</v>
      </c>
    </row>
    <row r="177" spans="1:5" ht="12.75">
      <c r="A177" s="29" t="s">
        <v>41</v>
      </c>
      <c r="E177" s="30" t="s">
        <v>280</v>
      </c>
    </row>
    <row r="178" spans="1:5" ht="153">
      <c r="A178" t="s">
        <v>43</v>
      </c>
      <c r="E178" s="28" t="s">
        <v>270</v>
      </c>
    </row>
    <row r="179" spans="1:16" ht="25.5">
      <c r="A179" s="19" t="s">
        <v>35</v>
      </c>
      <c s="23" t="s">
        <v>281</v>
      </c>
      <c s="23" t="s">
        <v>282</v>
      </c>
      <c s="19" t="s">
        <v>44</v>
      </c>
      <c s="24" t="s">
        <v>283</v>
      </c>
      <c s="25" t="s">
        <v>97</v>
      </c>
      <c s="26">
        <v>104.3</v>
      </c>
      <c s="26">
        <v>0</v>
      </c>
      <c s="26">
        <f>ROUND(ROUND(H179,2)*ROUND(G179,2),2)</f>
      </c>
      <c r="O179">
        <f>(I179*21)/100</f>
      </c>
      <c t="s">
        <v>12</v>
      </c>
    </row>
    <row r="180" spans="1:5" ht="76.5">
      <c r="A180" s="27" t="s">
        <v>39</v>
      </c>
      <c r="E180" s="28" t="s">
        <v>284</v>
      </c>
    </row>
    <row r="181" spans="1:5" ht="51">
      <c r="A181" s="29" t="s">
        <v>41</v>
      </c>
      <c r="E181" s="30" t="s">
        <v>285</v>
      </c>
    </row>
    <row r="182" spans="1:5" ht="153">
      <c r="A182" t="s">
        <v>43</v>
      </c>
      <c r="E182" s="28" t="s">
        <v>270</v>
      </c>
    </row>
    <row r="183" spans="1:16" ht="12.75">
      <c r="A183" s="19" t="s">
        <v>35</v>
      </c>
      <c s="23" t="s">
        <v>286</v>
      </c>
      <c s="23" t="s">
        <v>287</v>
      </c>
      <c s="19" t="s">
        <v>44</v>
      </c>
      <c s="24" t="s">
        <v>288</v>
      </c>
      <c s="25" t="s">
        <v>97</v>
      </c>
      <c s="26">
        <v>177</v>
      </c>
      <c s="26">
        <v>0</v>
      </c>
      <c s="26">
        <f>ROUND(ROUND(H183,2)*ROUND(G183,2),2)</f>
      </c>
      <c r="O183">
        <f>(I183*21)/100</f>
      </c>
      <c t="s">
        <v>12</v>
      </c>
    </row>
    <row r="184" spans="1:5" ht="25.5">
      <c r="A184" s="27" t="s">
        <v>39</v>
      </c>
      <c r="E184" s="28" t="s">
        <v>289</v>
      </c>
    </row>
    <row r="185" spans="1:5" ht="38.25">
      <c r="A185" s="29" t="s">
        <v>41</v>
      </c>
      <c r="E185" s="30" t="s">
        <v>290</v>
      </c>
    </row>
    <row r="186" spans="1:5" ht="89.25">
      <c r="A186" t="s">
        <v>43</v>
      </c>
      <c r="E186" s="28" t="s">
        <v>291</v>
      </c>
    </row>
    <row r="187" spans="1:16" ht="12.75">
      <c r="A187" s="19" t="s">
        <v>35</v>
      </c>
      <c s="23" t="s">
        <v>292</v>
      </c>
      <c s="23" t="s">
        <v>293</v>
      </c>
      <c s="19" t="s">
        <v>44</v>
      </c>
      <c s="24" t="s">
        <v>294</v>
      </c>
      <c s="25" t="s">
        <v>97</v>
      </c>
      <c s="26">
        <v>37.6</v>
      </c>
      <c s="26">
        <v>0</v>
      </c>
      <c s="26">
        <f>ROUND(ROUND(H187,2)*ROUND(G187,2),2)</f>
      </c>
      <c r="O187">
        <f>(I187*21)/100</f>
      </c>
      <c t="s">
        <v>12</v>
      </c>
    </row>
    <row r="188" spans="1:5" ht="12.75">
      <c r="A188" s="27" t="s">
        <v>39</v>
      </c>
      <c r="E188" s="28" t="s">
        <v>295</v>
      </c>
    </row>
    <row r="189" spans="1:5" ht="12.75">
      <c r="A189" s="29" t="s">
        <v>41</v>
      </c>
      <c r="E189" s="30" t="s">
        <v>296</v>
      </c>
    </row>
    <row r="190" spans="1:5" ht="89.25">
      <c r="A190" t="s">
        <v>43</v>
      </c>
      <c r="E190" s="28" t="s">
        <v>291</v>
      </c>
    </row>
    <row r="191" spans="1:16" ht="12.75">
      <c r="A191" s="19" t="s">
        <v>35</v>
      </c>
      <c s="23" t="s">
        <v>297</v>
      </c>
      <c s="23" t="s">
        <v>298</v>
      </c>
      <c s="19" t="s">
        <v>44</v>
      </c>
      <c s="24" t="s">
        <v>299</v>
      </c>
      <c s="25" t="s">
        <v>97</v>
      </c>
      <c s="26">
        <v>42.9</v>
      </c>
      <c s="26">
        <v>0</v>
      </c>
      <c s="26">
        <f>ROUND(ROUND(H191,2)*ROUND(G191,2),2)</f>
      </c>
      <c r="O191">
        <f>(I191*21)/100</f>
      </c>
      <c t="s">
        <v>12</v>
      </c>
    </row>
    <row r="192" spans="1:5" ht="12.75">
      <c r="A192" s="27" t="s">
        <v>39</v>
      </c>
      <c r="E192" s="28" t="s">
        <v>295</v>
      </c>
    </row>
    <row r="193" spans="1:5" ht="12.75">
      <c r="A193" s="29" t="s">
        <v>41</v>
      </c>
      <c r="E193" s="30" t="s">
        <v>300</v>
      </c>
    </row>
    <row r="194" spans="1:5" ht="89.25">
      <c r="A194" t="s">
        <v>43</v>
      </c>
      <c r="E194" s="28" t="s">
        <v>291</v>
      </c>
    </row>
    <row r="195" spans="1:16" ht="12.75">
      <c r="A195" s="19" t="s">
        <v>35</v>
      </c>
      <c s="23" t="s">
        <v>301</v>
      </c>
      <c s="23" t="s">
        <v>298</v>
      </c>
      <c s="19" t="s">
        <v>12</v>
      </c>
      <c s="24" t="s">
        <v>299</v>
      </c>
      <c s="25" t="s">
        <v>97</v>
      </c>
      <c s="26">
        <v>1785</v>
      </c>
      <c s="26">
        <v>0</v>
      </c>
      <c s="26">
        <f>ROUND(ROUND(H195,2)*ROUND(G195,2),2)</f>
      </c>
      <c r="O195">
        <f>(I195*21)/100</f>
      </c>
      <c t="s">
        <v>12</v>
      </c>
    </row>
    <row r="196" spans="1:5" ht="12.75">
      <c r="A196" s="27" t="s">
        <v>39</v>
      </c>
      <c r="E196" s="28" t="s">
        <v>302</v>
      </c>
    </row>
    <row r="197" spans="1:5" ht="12.75">
      <c r="A197" s="29" t="s">
        <v>41</v>
      </c>
      <c r="E197" s="30" t="s">
        <v>303</v>
      </c>
    </row>
    <row r="198" spans="1:5" ht="89.25">
      <c r="A198" t="s">
        <v>43</v>
      </c>
      <c r="E198" s="28" t="s">
        <v>291</v>
      </c>
    </row>
    <row r="199" spans="1:18" ht="12.75" customHeight="1">
      <c r="A199" s="5" t="s">
        <v>33</v>
      </c>
      <c s="5"/>
      <c s="34" t="s">
        <v>66</v>
      </c>
      <c s="5"/>
      <c s="21" t="s">
        <v>304</v>
      </c>
      <c s="5"/>
      <c s="5"/>
      <c s="5"/>
      <c s="35">
        <f>0+Q199</f>
      </c>
      <c r="O199">
        <f>0+R199</f>
      </c>
      <c r="Q199">
        <f>0+I200+I204+I208+I212+I216+I220+I224+I228+I232</f>
      </c>
      <c>
        <f>0+O200+O204+O208+O212+O216+O220+O224+O228+O232</f>
      </c>
    </row>
    <row r="200" spans="1:16" ht="12.75">
      <c r="A200" s="19" t="s">
        <v>35</v>
      </c>
      <c s="23" t="s">
        <v>305</v>
      </c>
      <c s="23" t="s">
        <v>306</v>
      </c>
      <c s="19" t="s">
        <v>44</v>
      </c>
      <c s="24" t="s">
        <v>307</v>
      </c>
      <c s="25" t="s">
        <v>117</v>
      </c>
      <c s="26">
        <v>2.5</v>
      </c>
      <c s="26">
        <v>0</v>
      </c>
      <c s="26">
        <f>ROUND(ROUND(H200,2)*ROUND(G200,2),2)</f>
      </c>
      <c r="O200">
        <f>(I200*21)/100</f>
      </c>
      <c t="s">
        <v>12</v>
      </c>
    </row>
    <row r="201" spans="1:5" ht="12.75">
      <c r="A201" s="27" t="s">
        <v>39</v>
      </c>
      <c r="E201" s="28" t="s">
        <v>308</v>
      </c>
    </row>
    <row r="202" spans="1:5" ht="12.75">
      <c r="A202" s="29" t="s">
        <v>41</v>
      </c>
      <c r="E202" s="30" t="s">
        <v>309</v>
      </c>
    </row>
    <row r="203" spans="1:5" ht="255">
      <c r="A203" t="s">
        <v>43</v>
      </c>
      <c r="E203" s="28" t="s">
        <v>310</v>
      </c>
    </row>
    <row r="204" spans="1:16" ht="12.75">
      <c r="A204" s="19" t="s">
        <v>35</v>
      </c>
      <c s="23" t="s">
        <v>311</v>
      </c>
      <c s="23" t="s">
        <v>312</v>
      </c>
      <c s="19" t="s">
        <v>44</v>
      </c>
      <c s="24" t="s">
        <v>313</v>
      </c>
      <c s="25" t="s">
        <v>75</v>
      </c>
      <c s="26">
        <v>2</v>
      </c>
      <c s="26">
        <v>0</v>
      </c>
      <c s="26">
        <f>ROUND(ROUND(H204,2)*ROUND(G204,2),2)</f>
      </c>
      <c r="O204">
        <f>(I204*21)/100</f>
      </c>
      <c t="s">
        <v>12</v>
      </c>
    </row>
    <row r="205" spans="1:5" ht="25.5">
      <c r="A205" s="27" t="s">
        <v>39</v>
      </c>
      <c r="E205" s="28" t="s">
        <v>314</v>
      </c>
    </row>
    <row r="206" spans="1:5" ht="12.75">
      <c r="A206" s="29" t="s">
        <v>41</v>
      </c>
      <c r="E206" s="30" t="s">
        <v>77</v>
      </c>
    </row>
    <row r="207" spans="1:5" ht="89.25">
      <c r="A207" t="s">
        <v>43</v>
      </c>
      <c r="E207" s="28" t="s">
        <v>315</v>
      </c>
    </row>
    <row r="208" spans="1:16" ht="12.75">
      <c r="A208" s="19" t="s">
        <v>35</v>
      </c>
      <c s="23" t="s">
        <v>316</v>
      </c>
      <c s="23" t="s">
        <v>317</v>
      </c>
      <c s="19" t="s">
        <v>44</v>
      </c>
      <c s="24" t="s">
        <v>318</v>
      </c>
      <c s="25" t="s">
        <v>75</v>
      </c>
      <c s="26">
        <v>15</v>
      </c>
      <c s="26">
        <v>0</v>
      </c>
      <c s="26">
        <f>ROUND(ROUND(H208,2)*ROUND(G208,2),2)</f>
      </c>
      <c r="O208">
        <f>(I208*21)/100</f>
      </c>
      <c t="s">
        <v>12</v>
      </c>
    </row>
    <row r="209" spans="1:5" ht="12.75">
      <c r="A209" s="27" t="s">
        <v>39</v>
      </c>
      <c r="E209" s="28" t="s">
        <v>319</v>
      </c>
    </row>
    <row r="210" spans="1:5" ht="25.5">
      <c r="A210" s="29" t="s">
        <v>41</v>
      </c>
      <c r="E210" s="30" t="s">
        <v>320</v>
      </c>
    </row>
    <row r="211" spans="1:5" ht="12.75">
      <c r="A211" t="s">
        <v>43</v>
      </c>
      <c r="E211" s="28" t="s">
        <v>321</v>
      </c>
    </row>
    <row r="212" spans="1:16" ht="12.75">
      <c r="A212" s="19" t="s">
        <v>35</v>
      </c>
      <c s="23" t="s">
        <v>322</v>
      </c>
      <c s="23" t="s">
        <v>323</v>
      </c>
      <c s="19" t="s">
        <v>44</v>
      </c>
      <c s="24" t="s">
        <v>324</v>
      </c>
      <c s="25" t="s">
        <v>75</v>
      </c>
      <c s="26">
        <v>37</v>
      </c>
      <c s="26">
        <v>0</v>
      </c>
      <c s="26">
        <f>ROUND(ROUND(H212,2)*ROUND(G212,2),2)</f>
      </c>
      <c r="O212">
        <f>(I212*21)/100</f>
      </c>
      <c t="s">
        <v>12</v>
      </c>
    </row>
    <row r="213" spans="1:5" ht="12.75">
      <c r="A213" s="27" t="s">
        <v>39</v>
      </c>
      <c r="E213" s="28" t="s">
        <v>44</v>
      </c>
    </row>
    <row r="214" spans="1:5" ht="25.5">
      <c r="A214" s="29" t="s">
        <v>41</v>
      </c>
      <c r="E214" s="30" t="s">
        <v>325</v>
      </c>
    </row>
    <row r="215" spans="1:5" ht="12.75">
      <c r="A215" t="s">
        <v>43</v>
      </c>
      <c r="E215" s="28" t="s">
        <v>321</v>
      </c>
    </row>
    <row r="216" spans="1:16" ht="12.75">
      <c r="A216" s="19" t="s">
        <v>35</v>
      </c>
      <c s="23" t="s">
        <v>326</v>
      </c>
      <c s="23" t="s">
        <v>327</v>
      </c>
      <c s="19" t="s">
        <v>44</v>
      </c>
      <c s="24" t="s">
        <v>328</v>
      </c>
      <c s="25" t="s">
        <v>75</v>
      </c>
      <c s="26">
        <v>12</v>
      </c>
      <c s="26">
        <v>0</v>
      </c>
      <c s="26">
        <f>ROUND(ROUND(H216,2)*ROUND(G216,2),2)</f>
      </c>
      <c r="O216">
        <f>(I216*21)/100</f>
      </c>
      <c t="s">
        <v>12</v>
      </c>
    </row>
    <row r="217" spans="1:5" ht="12.75">
      <c r="A217" s="27" t="s">
        <v>39</v>
      </c>
      <c r="E217" s="28" t="s">
        <v>44</v>
      </c>
    </row>
    <row r="218" spans="1:5" ht="25.5">
      <c r="A218" s="29" t="s">
        <v>41</v>
      </c>
      <c r="E218" s="30" t="s">
        <v>329</v>
      </c>
    </row>
    <row r="219" spans="1:5" ht="12.75">
      <c r="A219" t="s">
        <v>43</v>
      </c>
      <c r="E219" s="28" t="s">
        <v>330</v>
      </c>
    </row>
    <row r="220" spans="1:16" ht="12.75">
      <c r="A220" s="19" t="s">
        <v>35</v>
      </c>
      <c s="23" t="s">
        <v>331</v>
      </c>
      <c s="23" t="s">
        <v>332</v>
      </c>
      <c s="19" t="s">
        <v>44</v>
      </c>
      <c s="24" t="s">
        <v>333</v>
      </c>
      <c s="25" t="s">
        <v>75</v>
      </c>
      <c s="26">
        <v>18</v>
      </c>
      <c s="26">
        <v>0</v>
      </c>
      <c s="26">
        <f>ROUND(ROUND(H220,2)*ROUND(G220,2),2)</f>
      </c>
      <c r="O220">
        <f>(I220*21)/100</f>
      </c>
      <c t="s">
        <v>12</v>
      </c>
    </row>
    <row r="221" spans="1:5" ht="12.75">
      <c r="A221" s="27" t="s">
        <v>39</v>
      </c>
      <c r="E221" s="28" t="s">
        <v>44</v>
      </c>
    </row>
    <row r="222" spans="1:5" ht="25.5">
      <c r="A222" s="29" t="s">
        <v>41</v>
      </c>
      <c r="E222" s="30" t="s">
        <v>334</v>
      </c>
    </row>
    <row r="223" spans="1:5" ht="25.5">
      <c r="A223" t="s">
        <v>43</v>
      </c>
      <c r="E223" s="28" t="s">
        <v>335</v>
      </c>
    </row>
    <row r="224" spans="1:16" ht="12.75">
      <c r="A224" s="19" t="s">
        <v>35</v>
      </c>
      <c s="23" t="s">
        <v>336</v>
      </c>
      <c s="23" t="s">
        <v>337</v>
      </c>
      <c s="19" t="s">
        <v>44</v>
      </c>
      <c s="24" t="s">
        <v>338</v>
      </c>
      <c s="25" t="s">
        <v>75</v>
      </c>
      <c s="26">
        <v>37</v>
      </c>
      <c s="26">
        <v>0</v>
      </c>
      <c s="26">
        <f>ROUND(ROUND(H224,2)*ROUND(G224,2),2)</f>
      </c>
      <c r="O224">
        <f>(I224*21)/100</f>
      </c>
      <c t="s">
        <v>12</v>
      </c>
    </row>
    <row r="225" spans="1:5" ht="12.75">
      <c r="A225" s="27" t="s">
        <v>39</v>
      </c>
      <c r="E225" s="28" t="s">
        <v>44</v>
      </c>
    </row>
    <row r="226" spans="1:5" ht="25.5">
      <c r="A226" s="29" t="s">
        <v>41</v>
      </c>
      <c r="E226" s="30" t="s">
        <v>325</v>
      </c>
    </row>
    <row r="227" spans="1:5" ht="25.5">
      <c r="A227" t="s">
        <v>43</v>
      </c>
      <c r="E227" s="28" t="s">
        <v>335</v>
      </c>
    </row>
    <row r="228" spans="1:16" ht="12.75">
      <c r="A228" s="19" t="s">
        <v>35</v>
      </c>
      <c s="23" t="s">
        <v>339</v>
      </c>
      <c s="23" t="s">
        <v>340</v>
      </c>
      <c s="19" t="s">
        <v>44</v>
      </c>
      <c s="24" t="s">
        <v>341</v>
      </c>
      <c s="25" t="s">
        <v>75</v>
      </c>
      <c s="26">
        <v>12</v>
      </c>
      <c s="26">
        <v>0</v>
      </c>
      <c s="26">
        <f>ROUND(ROUND(H228,2)*ROUND(G228,2),2)</f>
      </c>
      <c r="O228">
        <f>(I228*21)/100</f>
      </c>
      <c t="s">
        <v>12</v>
      </c>
    </row>
    <row r="229" spans="1:5" ht="12.75">
      <c r="A229" s="27" t="s">
        <v>39</v>
      </c>
      <c r="E229" s="28" t="s">
        <v>44</v>
      </c>
    </row>
    <row r="230" spans="1:5" ht="25.5">
      <c r="A230" s="29" t="s">
        <v>41</v>
      </c>
      <c r="E230" s="30" t="s">
        <v>329</v>
      </c>
    </row>
    <row r="231" spans="1:5" ht="25.5">
      <c r="A231" t="s">
        <v>43</v>
      </c>
      <c r="E231" s="28" t="s">
        <v>335</v>
      </c>
    </row>
    <row r="232" spans="1:16" ht="12.75">
      <c r="A232" s="19" t="s">
        <v>35</v>
      </c>
      <c s="23" t="s">
        <v>342</v>
      </c>
      <c s="23" t="s">
        <v>343</v>
      </c>
      <c s="19" t="s">
        <v>44</v>
      </c>
      <c s="24" t="s">
        <v>344</v>
      </c>
      <c s="25" t="s">
        <v>103</v>
      </c>
      <c s="26">
        <v>0.12</v>
      </c>
      <c s="26">
        <v>0</v>
      </c>
      <c s="26">
        <f>ROUND(ROUND(H232,2)*ROUND(G232,2),2)</f>
      </c>
      <c r="O232">
        <f>(I232*21)/100</f>
      </c>
      <c t="s">
        <v>12</v>
      </c>
    </row>
    <row r="233" spans="1:5" ht="12.75">
      <c r="A233" s="27" t="s">
        <v>39</v>
      </c>
      <c r="E233" s="28" t="s">
        <v>345</v>
      </c>
    </row>
    <row r="234" spans="1:5" ht="12.75">
      <c r="A234" s="29" t="s">
        <v>41</v>
      </c>
      <c r="E234" s="30" t="s">
        <v>346</v>
      </c>
    </row>
    <row r="235" spans="1:5" ht="395.25">
      <c r="A235" t="s">
        <v>43</v>
      </c>
      <c r="E235" s="28" t="s">
        <v>347</v>
      </c>
    </row>
    <row r="236" spans="1:18" ht="12.75" customHeight="1">
      <c r="A236" s="5" t="s">
        <v>33</v>
      </c>
      <c s="5"/>
      <c s="34" t="s">
        <v>30</v>
      </c>
      <c s="5"/>
      <c s="21" t="s">
        <v>348</v>
      </c>
      <c s="5"/>
      <c s="5"/>
      <c s="5"/>
      <c s="35">
        <f>0+Q236</f>
      </c>
      <c r="O236">
        <f>0+R236</f>
      </c>
      <c r="Q236">
        <f>0+I237+I241+I245+I249+I253+I257+I261+I265+I269+I273+I277+I281+I285+I289+I293+I297+I301+I305+I309</f>
      </c>
      <c>
        <f>0+O237+O241+O245+O249+O253+O257+O261+O265+O269+O273+O277+O281+O285+O289+O293+O297+O301+O305+O309</f>
      </c>
    </row>
    <row r="237" spans="1:16" ht="25.5">
      <c r="A237" s="19" t="s">
        <v>35</v>
      </c>
      <c s="23" t="s">
        <v>349</v>
      </c>
      <c s="23" t="s">
        <v>350</v>
      </c>
      <c s="19" t="s">
        <v>44</v>
      </c>
      <c s="24" t="s">
        <v>351</v>
      </c>
      <c s="25" t="s">
        <v>97</v>
      </c>
      <c s="26">
        <v>93.25</v>
      </c>
      <c s="26">
        <v>0</v>
      </c>
      <c s="26">
        <f>ROUND(ROUND(H237,2)*ROUND(G237,2),2)</f>
      </c>
      <c r="O237">
        <f>(I237*21)/100</f>
      </c>
      <c t="s">
        <v>12</v>
      </c>
    </row>
    <row r="238" spans="1:5" ht="25.5">
      <c r="A238" s="27" t="s">
        <v>39</v>
      </c>
      <c r="E238" s="28" t="s">
        <v>352</v>
      </c>
    </row>
    <row r="239" spans="1:5" ht="38.25">
      <c r="A239" s="29" t="s">
        <v>41</v>
      </c>
      <c r="E239" s="30" t="s">
        <v>353</v>
      </c>
    </row>
    <row r="240" spans="1:5" ht="12.75">
      <c r="A240" t="s">
        <v>43</v>
      </c>
      <c r="E240" s="28" t="s">
        <v>354</v>
      </c>
    </row>
    <row r="241" spans="1:16" ht="12.75">
      <c r="A241" s="19" t="s">
        <v>35</v>
      </c>
      <c s="23" t="s">
        <v>355</v>
      </c>
      <c s="23" t="s">
        <v>356</v>
      </c>
      <c s="19" t="s">
        <v>44</v>
      </c>
      <c s="24" t="s">
        <v>357</v>
      </c>
      <c s="25" t="s">
        <v>97</v>
      </c>
      <c s="26">
        <v>103.25</v>
      </c>
      <c s="26">
        <v>0</v>
      </c>
      <c s="26">
        <f>ROUND(ROUND(H241,2)*ROUND(G241,2),2)</f>
      </c>
      <c r="O241">
        <f>(I241*21)/100</f>
      </c>
      <c t="s">
        <v>12</v>
      </c>
    </row>
    <row r="242" spans="1:5" ht="51">
      <c r="A242" s="27" t="s">
        <v>39</v>
      </c>
      <c r="E242" s="28" t="s">
        <v>358</v>
      </c>
    </row>
    <row r="243" spans="1:5" ht="38.25">
      <c r="A243" s="29" t="s">
        <v>41</v>
      </c>
      <c r="E243" s="30" t="s">
        <v>359</v>
      </c>
    </row>
    <row r="244" spans="1:5" ht="12.75">
      <c r="A244" t="s">
        <v>43</v>
      </c>
      <c r="E244" s="28" t="s">
        <v>360</v>
      </c>
    </row>
    <row r="245" spans="1:16" ht="12.75">
      <c r="A245" s="19" t="s">
        <v>35</v>
      </c>
      <c s="23" t="s">
        <v>361</v>
      </c>
      <c s="23" t="s">
        <v>362</v>
      </c>
      <c s="19" t="s">
        <v>44</v>
      </c>
      <c s="24" t="s">
        <v>363</v>
      </c>
      <c s="25" t="s">
        <v>117</v>
      </c>
      <c s="26">
        <v>53.6</v>
      </c>
      <c s="26">
        <v>0</v>
      </c>
      <c s="26">
        <f>ROUND(ROUND(H245,2)*ROUND(G245,2),2)</f>
      </c>
      <c r="O245">
        <f>(I245*21)/100</f>
      </c>
      <c t="s">
        <v>12</v>
      </c>
    </row>
    <row r="246" spans="1:5" ht="51">
      <c r="A246" s="27" t="s">
        <v>39</v>
      </c>
      <c r="E246" s="28" t="s">
        <v>364</v>
      </c>
    </row>
    <row r="247" spans="1:5" ht="12.75">
      <c r="A247" s="29" t="s">
        <v>41</v>
      </c>
      <c r="E247" s="30" t="s">
        <v>365</v>
      </c>
    </row>
    <row r="248" spans="1:5" ht="38.25">
      <c r="A248" t="s">
        <v>43</v>
      </c>
      <c r="E248" s="28" t="s">
        <v>366</v>
      </c>
    </row>
    <row r="249" spans="1:16" ht="12.75">
      <c r="A249" s="19" t="s">
        <v>35</v>
      </c>
      <c s="23" t="s">
        <v>367</v>
      </c>
      <c s="23" t="s">
        <v>368</v>
      </c>
      <c s="19" t="s">
        <v>19</v>
      </c>
      <c s="24" t="s">
        <v>369</v>
      </c>
      <c s="25" t="s">
        <v>117</v>
      </c>
      <c s="26">
        <v>79.6</v>
      </c>
      <c s="26">
        <v>0</v>
      </c>
      <c s="26">
        <f>ROUND(ROUND(H249,2)*ROUND(G249,2),2)</f>
      </c>
      <c r="O249">
        <f>(I249*21)/100</f>
      </c>
      <c t="s">
        <v>12</v>
      </c>
    </row>
    <row r="250" spans="1:5" ht="25.5">
      <c r="A250" s="27" t="s">
        <v>39</v>
      </c>
      <c r="E250" s="28" t="s">
        <v>370</v>
      </c>
    </row>
    <row r="251" spans="1:5" ht="51">
      <c r="A251" s="29" t="s">
        <v>41</v>
      </c>
      <c r="E251" s="30" t="s">
        <v>371</v>
      </c>
    </row>
    <row r="252" spans="1:5" ht="38.25">
      <c r="A252" t="s">
        <v>43</v>
      </c>
      <c r="E252" s="28" t="s">
        <v>366</v>
      </c>
    </row>
    <row r="253" spans="1:16" ht="12.75">
      <c r="A253" s="19" t="s">
        <v>35</v>
      </c>
      <c s="23" t="s">
        <v>372</v>
      </c>
      <c s="23" t="s">
        <v>368</v>
      </c>
      <c s="19" t="s">
        <v>12</v>
      </c>
      <c s="24" t="s">
        <v>369</v>
      </c>
      <c s="25" t="s">
        <v>117</v>
      </c>
      <c s="26">
        <v>26</v>
      </c>
      <c s="26">
        <v>0</v>
      </c>
      <c s="26">
        <f>ROUND(ROUND(H253,2)*ROUND(G253,2),2)</f>
      </c>
      <c r="O253">
        <f>(I253*21)/100</f>
      </c>
      <c t="s">
        <v>12</v>
      </c>
    </row>
    <row r="254" spans="1:5" ht="25.5">
      <c r="A254" s="27" t="s">
        <v>39</v>
      </c>
      <c r="E254" s="28" t="s">
        <v>373</v>
      </c>
    </row>
    <row r="255" spans="1:5" ht="38.25">
      <c r="A255" s="29" t="s">
        <v>41</v>
      </c>
      <c r="E255" s="30" t="s">
        <v>374</v>
      </c>
    </row>
    <row r="256" spans="1:5" ht="38.25">
      <c r="A256" t="s">
        <v>43</v>
      </c>
      <c r="E256" s="28" t="s">
        <v>366</v>
      </c>
    </row>
    <row r="257" spans="1:16" ht="12.75">
      <c r="A257" s="19" t="s">
        <v>35</v>
      </c>
      <c s="23" t="s">
        <v>375</v>
      </c>
      <c s="23" t="s">
        <v>368</v>
      </c>
      <c s="19" t="s">
        <v>13</v>
      </c>
      <c s="24" t="s">
        <v>369</v>
      </c>
      <c s="25" t="s">
        <v>117</v>
      </c>
      <c s="26">
        <v>194.55</v>
      </c>
      <c s="26">
        <v>0</v>
      </c>
      <c s="26">
        <f>ROUND(ROUND(H257,2)*ROUND(G257,2),2)</f>
      </c>
      <c r="O257">
        <f>(I257*21)/100</f>
      </c>
      <c t="s">
        <v>12</v>
      </c>
    </row>
    <row r="258" spans="1:5" ht="51">
      <c r="A258" s="27" t="s">
        <v>39</v>
      </c>
      <c r="E258" s="28" t="s">
        <v>376</v>
      </c>
    </row>
    <row r="259" spans="1:5" ht="12.75">
      <c r="A259" s="29" t="s">
        <v>41</v>
      </c>
      <c r="E259" s="30" t="s">
        <v>377</v>
      </c>
    </row>
    <row r="260" spans="1:5" ht="38.25">
      <c r="A260" t="s">
        <v>43</v>
      </c>
      <c r="E260" s="28" t="s">
        <v>366</v>
      </c>
    </row>
    <row r="261" spans="1:16" ht="12.75">
      <c r="A261" s="19" t="s">
        <v>35</v>
      </c>
      <c s="23" t="s">
        <v>378</v>
      </c>
      <c s="23" t="s">
        <v>379</v>
      </c>
      <c s="19" t="s">
        <v>44</v>
      </c>
      <c s="24" t="s">
        <v>380</v>
      </c>
      <c s="25" t="s">
        <v>117</v>
      </c>
      <c s="26">
        <v>53</v>
      </c>
      <c s="26">
        <v>0</v>
      </c>
      <c s="26">
        <f>ROUND(ROUND(H261,2)*ROUND(G261,2),2)</f>
      </c>
      <c r="O261">
        <f>(I261*21)/100</f>
      </c>
      <c t="s">
        <v>12</v>
      </c>
    </row>
    <row r="262" spans="1:5" ht="38.25">
      <c r="A262" s="27" t="s">
        <v>39</v>
      </c>
      <c r="E262" s="28" t="s">
        <v>381</v>
      </c>
    </row>
    <row r="263" spans="1:5" ht="51">
      <c r="A263" s="29" t="s">
        <v>41</v>
      </c>
      <c r="E263" s="30" t="s">
        <v>382</v>
      </c>
    </row>
    <row r="264" spans="1:5" ht="38.25">
      <c r="A264" t="s">
        <v>43</v>
      </c>
      <c r="E264" s="28" t="s">
        <v>366</v>
      </c>
    </row>
    <row r="265" spans="1:16" ht="12.75">
      <c r="A265" s="19" t="s">
        <v>35</v>
      </c>
      <c s="23" t="s">
        <v>383</v>
      </c>
      <c s="23" t="s">
        <v>384</v>
      </c>
      <c s="19" t="s">
        <v>44</v>
      </c>
      <c s="24" t="s">
        <v>385</v>
      </c>
      <c s="25" t="s">
        <v>117</v>
      </c>
      <c s="26">
        <v>51.8</v>
      </c>
      <c s="26">
        <v>0</v>
      </c>
      <c s="26">
        <f>ROUND(ROUND(H265,2)*ROUND(G265,2),2)</f>
      </c>
      <c r="O265">
        <f>(I265*21)/100</f>
      </c>
      <c t="s">
        <v>12</v>
      </c>
    </row>
    <row r="266" spans="1:5" ht="51">
      <c r="A266" s="27" t="s">
        <v>39</v>
      </c>
      <c r="E266" s="28" t="s">
        <v>386</v>
      </c>
    </row>
    <row r="267" spans="1:5" ht="12.75">
      <c r="A267" s="29" t="s">
        <v>41</v>
      </c>
      <c r="E267" s="30" t="s">
        <v>387</v>
      </c>
    </row>
    <row r="268" spans="1:5" ht="38.25">
      <c r="A268" t="s">
        <v>43</v>
      </c>
      <c r="E268" s="28" t="s">
        <v>388</v>
      </c>
    </row>
    <row r="269" spans="1:16" ht="12.75">
      <c r="A269" s="19" t="s">
        <v>35</v>
      </c>
      <c s="23" t="s">
        <v>389</v>
      </c>
      <c s="23" t="s">
        <v>390</v>
      </c>
      <c s="19" t="s">
        <v>19</v>
      </c>
      <c s="24" t="s">
        <v>391</v>
      </c>
      <c s="25" t="s">
        <v>117</v>
      </c>
      <c s="26">
        <v>1102</v>
      </c>
      <c s="26">
        <v>0</v>
      </c>
      <c s="26">
        <f>ROUND(ROUND(H269,2)*ROUND(G269,2),2)</f>
      </c>
      <c r="O269">
        <f>(I269*21)/100</f>
      </c>
      <c t="s">
        <v>12</v>
      </c>
    </row>
    <row r="270" spans="1:5" ht="12.75">
      <c r="A270" s="27" t="s">
        <v>39</v>
      </c>
      <c r="E270" s="28" t="s">
        <v>392</v>
      </c>
    </row>
    <row r="271" spans="1:5" ht="12.75">
      <c r="A271" s="29" t="s">
        <v>41</v>
      </c>
      <c r="E271" s="30" t="s">
        <v>393</v>
      </c>
    </row>
    <row r="272" spans="1:5" ht="38.25">
      <c r="A272" t="s">
        <v>43</v>
      </c>
      <c r="E272" s="28" t="s">
        <v>394</v>
      </c>
    </row>
    <row r="273" spans="1:16" ht="12.75">
      <c r="A273" s="19" t="s">
        <v>35</v>
      </c>
      <c s="23" t="s">
        <v>395</v>
      </c>
      <c s="23" t="s">
        <v>390</v>
      </c>
      <c s="19" t="s">
        <v>12</v>
      </c>
      <c s="24" t="s">
        <v>391</v>
      </c>
      <c s="25" t="s">
        <v>117</v>
      </c>
      <c s="26">
        <v>482.4</v>
      </c>
      <c s="26">
        <v>0</v>
      </c>
      <c s="26">
        <f>ROUND(ROUND(H273,2)*ROUND(G273,2),2)</f>
      </c>
      <c r="O273">
        <f>(I273*21)/100</f>
      </c>
      <c t="s">
        <v>12</v>
      </c>
    </row>
    <row r="274" spans="1:5" ht="12.75">
      <c r="A274" s="27" t="s">
        <v>39</v>
      </c>
      <c r="E274" s="28" t="s">
        <v>396</v>
      </c>
    </row>
    <row r="275" spans="1:5" ht="12.75">
      <c r="A275" s="29" t="s">
        <v>41</v>
      </c>
      <c r="E275" s="30" t="s">
        <v>397</v>
      </c>
    </row>
    <row r="276" spans="1:5" ht="38.25">
      <c r="A276" t="s">
        <v>43</v>
      </c>
      <c r="E276" s="28" t="s">
        <v>394</v>
      </c>
    </row>
    <row r="277" spans="1:16" ht="12.75">
      <c r="A277" s="19" t="s">
        <v>35</v>
      </c>
      <c s="23" t="s">
        <v>398</v>
      </c>
      <c s="23" t="s">
        <v>399</v>
      </c>
      <c s="19" t="s">
        <v>44</v>
      </c>
      <c s="24" t="s">
        <v>400</v>
      </c>
      <c s="25" t="s">
        <v>117</v>
      </c>
      <c s="26">
        <v>207.2</v>
      </c>
      <c s="26">
        <v>0</v>
      </c>
      <c s="26">
        <f>ROUND(ROUND(H277,2)*ROUND(G277,2),2)</f>
      </c>
      <c r="O277">
        <f>(I277*21)/100</f>
      </c>
      <c t="s">
        <v>12</v>
      </c>
    </row>
    <row r="278" spans="1:5" ht="12.75">
      <c r="A278" s="27" t="s">
        <v>39</v>
      </c>
      <c r="E278" s="28" t="s">
        <v>401</v>
      </c>
    </row>
    <row r="279" spans="1:5" ht="12.75">
      <c r="A279" s="29" t="s">
        <v>41</v>
      </c>
      <c r="E279" s="30" t="s">
        <v>402</v>
      </c>
    </row>
    <row r="280" spans="1:5" ht="38.25">
      <c r="A280" t="s">
        <v>43</v>
      </c>
      <c r="E280" s="28" t="s">
        <v>394</v>
      </c>
    </row>
    <row r="281" spans="1:16" ht="12.75">
      <c r="A281" s="19" t="s">
        <v>35</v>
      </c>
      <c s="23" t="s">
        <v>403</v>
      </c>
      <c s="23" t="s">
        <v>404</v>
      </c>
      <c s="19" t="s">
        <v>19</v>
      </c>
      <c s="24" t="s">
        <v>405</v>
      </c>
      <c s="25" t="s">
        <v>117</v>
      </c>
      <c s="26">
        <v>1681.36</v>
      </c>
      <c s="26">
        <v>0</v>
      </c>
      <c s="26">
        <f>ROUND(ROUND(H281,2)*ROUND(G281,2),2)</f>
      </c>
      <c r="O281">
        <f>(I281*21)/100</f>
      </c>
      <c t="s">
        <v>12</v>
      </c>
    </row>
    <row r="282" spans="1:5" ht="25.5">
      <c r="A282" s="27" t="s">
        <v>39</v>
      </c>
      <c r="E282" s="28" t="s">
        <v>406</v>
      </c>
    </row>
    <row r="283" spans="1:5" ht="38.25">
      <c r="A283" s="29" t="s">
        <v>41</v>
      </c>
      <c r="E283" s="30" t="s">
        <v>407</v>
      </c>
    </row>
    <row r="284" spans="1:5" ht="25.5">
      <c r="A284" t="s">
        <v>43</v>
      </c>
      <c r="E284" s="28" t="s">
        <v>408</v>
      </c>
    </row>
    <row r="285" spans="1:16" ht="12.75">
      <c r="A285" s="19" t="s">
        <v>35</v>
      </c>
      <c s="23" t="s">
        <v>409</v>
      </c>
      <c s="23" t="s">
        <v>404</v>
      </c>
      <c s="19" t="s">
        <v>12</v>
      </c>
      <c s="24" t="s">
        <v>405</v>
      </c>
      <c s="25" t="s">
        <v>117</v>
      </c>
      <c s="26">
        <v>359.13</v>
      </c>
      <c s="26">
        <v>0</v>
      </c>
      <c s="26">
        <f>ROUND(ROUND(H285,2)*ROUND(G285,2),2)</f>
      </c>
      <c r="O285">
        <f>(I285*21)/100</f>
      </c>
      <c t="s">
        <v>12</v>
      </c>
    </row>
    <row r="286" spans="1:5" ht="63.75">
      <c r="A286" s="27" t="s">
        <v>39</v>
      </c>
      <c r="E286" s="28" t="s">
        <v>410</v>
      </c>
    </row>
    <row r="287" spans="1:5" ht="89.25">
      <c r="A287" s="29" t="s">
        <v>41</v>
      </c>
      <c r="E287" s="30" t="s">
        <v>411</v>
      </c>
    </row>
    <row r="288" spans="1:5" ht="25.5">
      <c r="A288" t="s">
        <v>43</v>
      </c>
      <c r="E288" s="28" t="s">
        <v>408</v>
      </c>
    </row>
    <row r="289" spans="1:16" ht="12.75">
      <c r="A289" s="19" t="s">
        <v>35</v>
      </c>
      <c s="23" t="s">
        <v>412</v>
      </c>
      <c s="23" t="s">
        <v>413</v>
      </c>
      <c s="19" t="s">
        <v>19</v>
      </c>
      <c s="24" t="s">
        <v>414</v>
      </c>
      <c s="25" t="s">
        <v>117</v>
      </c>
      <c s="26">
        <v>1681.36</v>
      </c>
      <c s="26">
        <v>0</v>
      </c>
      <c s="26">
        <f>ROUND(ROUND(H289,2)*ROUND(G289,2),2)</f>
      </c>
      <c r="O289">
        <f>(I289*21)/100</f>
      </c>
      <c t="s">
        <v>12</v>
      </c>
    </row>
    <row r="290" spans="1:5" ht="25.5">
      <c r="A290" s="27" t="s">
        <v>39</v>
      </c>
      <c r="E290" s="28" t="s">
        <v>415</v>
      </c>
    </row>
    <row r="291" spans="1:5" ht="38.25">
      <c r="A291" s="29" t="s">
        <v>41</v>
      </c>
      <c r="E291" s="30" t="s">
        <v>416</v>
      </c>
    </row>
    <row r="292" spans="1:5" ht="38.25">
      <c r="A292" t="s">
        <v>43</v>
      </c>
      <c r="E292" s="28" t="s">
        <v>417</v>
      </c>
    </row>
    <row r="293" spans="1:16" ht="12.75">
      <c r="A293" s="19" t="s">
        <v>35</v>
      </c>
      <c s="23" t="s">
        <v>418</v>
      </c>
      <c s="23" t="s">
        <v>413</v>
      </c>
      <c s="19" t="s">
        <v>12</v>
      </c>
      <c s="24" t="s">
        <v>414</v>
      </c>
      <c s="25" t="s">
        <v>117</v>
      </c>
      <c s="26">
        <v>359.13</v>
      </c>
      <c s="26">
        <v>0</v>
      </c>
      <c s="26">
        <f>ROUND(ROUND(H293,2)*ROUND(G293,2),2)</f>
      </c>
      <c r="O293">
        <f>(I293*21)/100</f>
      </c>
      <c t="s">
        <v>12</v>
      </c>
    </row>
    <row r="294" spans="1:5" ht="63.75">
      <c r="A294" s="27" t="s">
        <v>39</v>
      </c>
      <c r="E294" s="28" t="s">
        <v>410</v>
      </c>
    </row>
    <row r="295" spans="1:5" ht="89.25">
      <c r="A295" s="29" t="s">
        <v>41</v>
      </c>
      <c r="E295" s="30" t="s">
        <v>411</v>
      </c>
    </row>
    <row r="296" spans="1:5" ht="38.25">
      <c r="A296" t="s">
        <v>43</v>
      </c>
      <c r="E296" s="28" t="s">
        <v>417</v>
      </c>
    </row>
    <row r="297" spans="1:16" ht="12.75">
      <c r="A297" s="19" t="s">
        <v>35</v>
      </c>
      <c s="23" t="s">
        <v>419</v>
      </c>
      <c s="23" t="s">
        <v>420</v>
      </c>
      <c s="19" t="s">
        <v>44</v>
      </c>
      <c s="24" t="s">
        <v>421</v>
      </c>
      <c s="25" t="s">
        <v>117</v>
      </c>
      <c s="26">
        <v>1594</v>
      </c>
      <c s="26">
        <v>0</v>
      </c>
      <c s="26">
        <f>ROUND(ROUND(H297,2)*ROUND(G297,2),2)</f>
      </c>
      <c r="O297">
        <f>(I297*21)/100</f>
      </c>
      <c t="s">
        <v>12</v>
      </c>
    </row>
    <row r="298" spans="1:5" ht="25.5">
      <c r="A298" s="27" t="s">
        <v>39</v>
      </c>
      <c r="E298" s="28" t="s">
        <v>422</v>
      </c>
    </row>
    <row r="299" spans="1:5" ht="12.75">
      <c r="A299" s="29" t="s">
        <v>41</v>
      </c>
      <c r="E299" s="30" t="s">
        <v>423</v>
      </c>
    </row>
    <row r="300" spans="1:5" ht="25.5">
      <c r="A300" t="s">
        <v>43</v>
      </c>
      <c r="E300" s="28" t="s">
        <v>424</v>
      </c>
    </row>
    <row r="301" spans="1:16" ht="12.75">
      <c r="A301" s="19" t="s">
        <v>35</v>
      </c>
      <c s="23" t="s">
        <v>425</v>
      </c>
      <c s="23" t="s">
        <v>426</v>
      </c>
      <c s="19" t="s">
        <v>19</v>
      </c>
      <c s="24" t="s">
        <v>427</v>
      </c>
      <c s="25" t="s">
        <v>97</v>
      </c>
      <c s="26">
        <v>6.6</v>
      </c>
      <c s="26">
        <v>0</v>
      </c>
      <c s="26">
        <f>ROUND(ROUND(H301,2)*ROUND(G301,2),2)</f>
      </c>
      <c r="O301">
        <f>(I301*21)/100</f>
      </c>
      <c t="s">
        <v>12</v>
      </c>
    </row>
    <row r="302" spans="1:5" ht="38.25">
      <c r="A302" s="27" t="s">
        <v>39</v>
      </c>
      <c r="E302" s="28" t="s">
        <v>428</v>
      </c>
    </row>
    <row r="303" spans="1:5" ht="12.75">
      <c r="A303" s="29" t="s">
        <v>41</v>
      </c>
      <c r="E303" s="30" t="s">
        <v>429</v>
      </c>
    </row>
    <row r="304" spans="1:5" ht="102">
      <c r="A304" t="s">
        <v>43</v>
      </c>
      <c r="E304" s="28" t="s">
        <v>430</v>
      </c>
    </row>
    <row r="305" spans="1:16" ht="12.75">
      <c r="A305" s="19" t="s">
        <v>35</v>
      </c>
      <c s="23" t="s">
        <v>431</v>
      </c>
      <c s="23" t="s">
        <v>426</v>
      </c>
      <c s="19" t="s">
        <v>12</v>
      </c>
      <c s="24" t="s">
        <v>427</v>
      </c>
      <c s="25" t="s">
        <v>97</v>
      </c>
      <c s="26">
        <v>22.65</v>
      </c>
      <c s="26">
        <v>0</v>
      </c>
      <c s="26">
        <f>ROUND(ROUND(H305,2)*ROUND(G305,2),2)</f>
      </c>
      <c r="O305">
        <f>(I305*21)/100</f>
      </c>
      <c t="s">
        <v>12</v>
      </c>
    </row>
    <row r="306" spans="1:5" ht="38.25">
      <c r="A306" s="27" t="s">
        <v>39</v>
      </c>
      <c r="E306" s="28" t="s">
        <v>432</v>
      </c>
    </row>
    <row r="307" spans="1:5" ht="12.75">
      <c r="A307" s="29" t="s">
        <v>41</v>
      </c>
      <c r="E307" s="30" t="s">
        <v>433</v>
      </c>
    </row>
    <row r="308" spans="1:5" ht="102">
      <c r="A308" t="s">
        <v>43</v>
      </c>
      <c r="E308" s="28" t="s">
        <v>430</v>
      </c>
    </row>
    <row r="309" spans="1:16" ht="12.75">
      <c r="A309" s="19" t="s">
        <v>35</v>
      </c>
      <c s="23" t="s">
        <v>434</v>
      </c>
      <c s="23" t="s">
        <v>435</v>
      </c>
      <c s="19" t="s">
        <v>44</v>
      </c>
      <c s="24" t="s">
        <v>436</v>
      </c>
      <c s="25" t="s">
        <v>97</v>
      </c>
      <c s="26">
        <v>453.31</v>
      </c>
      <c s="26">
        <v>0</v>
      </c>
      <c s="26">
        <f>ROUND(ROUND(H309,2)*ROUND(G309,2),2)</f>
      </c>
      <c r="O309">
        <f>(I309*21)/100</f>
      </c>
      <c t="s">
        <v>12</v>
      </c>
    </row>
    <row r="310" spans="1:5" ht="25.5">
      <c r="A310" s="27" t="s">
        <v>39</v>
      </c>
      <c r="E310" s="28" t="s">
        <v>437</v>
      </c>
    </row>
    <row r="311" spans="1:5" ht="51">
      <c r="A311" s="29" t="s">
        <v>41</v>
      </c>
      <c r="E311" s="30" t="s">
        <v>438</v>
      </c>
    </row>
    <row r="312" spans="1:5" ht="76.5">
      <c r="A312" t="s">
        <v>43</v>
      </c>
      <c r="E312" s="28" t="s">
        <v>439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13</v>
      </c>
    </row>
    <row r="3" spans="1:16" ht="15" customHeight="1">
      <c r="A3" t="s">
        <v>1</v>
      </c>
      <c s="8" t="s">
        <v>4</v>
      </c>
      <c s="9" t="s">
        <v>5</v>
      </c>
      <c s="1"/>
      <c s="10" t="s">
        <v>6</v>
      </c>
      <c s="1"/>
      <c s="4"/>
      <c s="3" t="s">
        <v>440</v>
      </c>
      <c s="31">
        <f>0+I8+I13</f>
      </c>
      <c r="O3" t="s">
        <v>9</v>
      </c>
      <c t="s">
        <v>12</v>
      </c>
    </row>
    <row r="4" spans="1:16" ht="15" customHeight="1">
      <c r="A4" t="s">
        <v>7</v>
      </c>
      <c s="12" t="s">
        <v>8</v>
      </c>
      <c s="13" t="s">
        <v>440</v>
      </c>
      <c s="5"/>
      <c s="14" t="s">
        <v>441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442</v>
      </c>
      <c s="19" t="s">
        <v>44</v>
      </c>
      <c s="24" t="s">
        <v>443</v>
      </c>
      <c s="25" t="s">
        <v>48</v>
      </c>
      <c s="26">
        <v>1</v>
      </c>
      <c s="26">
        <v>0</v>
      </c>
      <c s="26">
        <f>ROUND(ROUND(H9,2)*ROUND(G9,2),2)</f>
      </c>
      <c r="O9">
        <f>(I9*21)/100</f>
      </c>
      <c t="s">
        <v>12</v>
      </c>
    </row>
    <row r="10" spans="1:5" ht="63.75">
      <c r="A10" s="27" t="s">
        <v>39</v>
      </c>
      <c r="E10" s="28" t="s">
        <v>444</v>
      </c>
    </row>
    <row r="11" spans="1:5" ht="12.75">
      <c r="A11" s="29" t="s">
        <v>41</v>
      </c>
      <c r="E11" s="30" t="s">
        <v>445</v>
      </c>
    </row>
    <row r="12" spans="1:5" ht="12.75">
      <c r="A12" t="s">
        <v>43</v>
      </c>
      <c r="E12" s="28" t="s">
        <v>446</v>
      </c>
    </row>
    <row r="13" spans="1:18" ht="12.75" customHeight="1">
      <c r="A13" s="5" t="s">
        <v>33</v>
      </c>
      <c s="5"/>
      <c s="34" t="s">
        <v>30</v>
      </c>
      <c s="5"/>
      <c s="21" t="s">
        <v>348</v>
      </c>
      <c s="5"/>
      <c s="5"/>
      <c s="5"/>
      <c s="35">
        <f>0+Q13</f>
      </c>
      <c r="O13">
        <f>0+R13</f>
      </c>
      <c r="Q13">
        <f>0+I14+I18+I22+I26+I30+I34+I38+I42+I46+I50</f>
      </c>
      <c>
        <f>0+O14+O18+O22+O26+O30+O34+O38+O42+O46+O50</f>
      </c>
    </row>
    <row r="14" spans="1:16" ht="25.5">
      <c r="A14" s="19" t="s">
        <v>35</v>
      </c>
      <c s="23" t="s">
        <v>12</v>
      </c>
      <c s="23" t="s">
        <v>447</v>
      </c>
      <c s="19" t="s">
        <v>44</v>
      </c>
      <c s="24" t="s">
        <v>448</v>
      </c>
      <c s="25" t="s">
        <v>75</v>
      </c>
      <c s="26">
        <v>41</v>
      </c>
      <c s="26">
        <v>0</v>
      </c>
      <c s="26">
        <f>ROUND(ROUND(H14,2)*ROUND(G14,2),2)</f>
      </c>
      <c r="O14">
        <f>(I14*21)/100</f>
      </c>
      <c t="s">
        <v>12</v>
      </c>
    </row>
    <row r="15" spans="1:5" ht="12.75">
      <c r="A15" s="27" t="s">
        <v>39</v>
      </c>
      <c r="E15" s="28" t="s">
        <v>449</v>
      </c>
    </row>
    <row r="16" spans="1:5" ht="89.25">
      <c r="A16" s="29" t="s">
        <v>41</v>
      </c>
      <c r="E16" s="30" t="s">
        <v>450</v>
      </c>
    </row>
    <row r="17" spans="1:5" ht="25.5">
      <c r="A17" t="s">
        <v>43</v>
      </c>
      <c r="E17" s="28" t="s">
        <v>451</v>
      </c>
    </row>
    <row r="18" spans="1:16" ht="12.75">
      <c r="A18" s="19" t="s">
        <v>35</v>
      </c>
      <c s="23" t="s">
        <v>13</v>
      </c>
      <c s="23" t="s">
        <v>452</v>
      </c>
      <c s="19" t="s">
        <v>44</v>
      </c>
      <c s="24" t="s">
        <v>453</v>
      </c>
      <c s="25" t="s">
        <v>75</v>
      </c>
      <c s="26">
        <v>41</v>
      </c>
      <c s="26">
        <v>0</v>
      </c>
      <c s="26">
        <f>ROUND(ROUND(H18,2)*ROUND(G18,2),2)</f>
      </c>
      <c r="O18">
        <f>(I18*21)/100</f>
      </c>
      <c t="s">
        <v>12</v>
      </c>
    </row>
    <row r="19" spans="1:5" ht="12.75">
      <c r="A19" s="27" t="s">
        <v>39</v>
      </c>
      <c r="E19" s="28" t="s">
        <v>44</v>
      </c>
    </row>
    <row r="20" spans="1:5" ht="12.75">
      <c r="A20" s="29" t="s">
        <v>41</v>
      </c>
      <c r="E20" s="30" t="s">
        <v>454</v>
      </c>
    </row>
    <row r="21" spans="1:5" ht="38.25">
      <c r="A21" t="s">
        <v>43</v>
      </c>
      <c r="E21" s="28" t="s">
        <v>455</v>
      </c>
    </row>
    <row r="22" spans="1:16" ht="12.75">
      <c r="A22" s="19" t="s">
        <v>35</v>
      </c>
      <c s="23" t="s">
        <v>23</v>
      </c>
      <c s="23" t="s">
        <v>456</v>
      </c>
      <c s="19" t="s">
        <v>44</v>
      </c>
      <c s="24" t="s">
        <v>457</v>
      </c>
      <c s="25" t="s">
        <v>75</v>
      </c>
      <c s="26">
        <v>11</v>
      </c>
      <c s="26">
        <v>0</v>
      </c>
      <c s="26">
        <f>ROUND(ROUND(H22,2)*ROUND(G22,2),2)</f>
      </c>
      <c r="O22">
        <f>(I22*21)/100</f>
      </c>
      <c t="s">
        <v>12</v>
      </c>
    </row>
    <row r="23" spans="1:5" ht="12.75">
      <c r="A23" s="27" t="s">
        <v>39</v>
      </c>
      <c r="E23" s="28" t="s">
        <v>449</v>
      </c>
    </row>
    <row r="24" spans="1:5" ht="12.75">
      <c r="A24" s="29" t="s">
        <v>41</v>
      </c>
      <c r="E24" s="30" t="s">
        <v>458</v>
      </c>
    </row>
    <row r="25" spans="1:5" ht="25.5">
      <c r="A25" t="s">
        <v>43</v>
      </c>
      <c r="E25" s="28" t="s">
        <v>451</v>
      </c>
    </row>
    <row r="26" spans="1:16" ht="12.75">
      <c r="A26" s="19" t="s">
        <v>35</v>
      </c>
      <c s="23" t="s">
        <v>25</v>
      </c>
      <c s="23" t="s">
        <v>459</v>
      </c>
      <c s="19" t="s">
        <v>44</v>
      </c>
      <c s="24" t="s">
        <v>460</v>
      </c>
      <c s="25" t="s">
        <v>75</v>
      </c>
      <c s="26">
        <v>11</v>
      </c>
      <c s="26">
        <v>0</v>
      </c>
      <c s="26">
        <f>ROUND(ROUND(H26,2)*ROUND(G26,2),2)</f>
      </c>
      <c r="O26">
        <f>(I26*21)/100</f>
      </c>
      <c t="s">
        <v>12</v>
      </c>
    </row>
    <row r="27" spans="1:5" ht="12.75">
      <c r="A27" s="27" t="s">
        <v>39</v>
      </c>
      <c r="E27" s="28" t="s">
        <v>44</v>
      </c>
    </row>
    <row r="28" spans="1:5" ht="12.75">
      <c r="A28" s="29" t="s">
        <v>41</v>
      </c>
      <c r="E28" s="30" t="s">
        <v>458</v>
      </c>
    </row>
    <row r="29" spans="1:5" ht="38.25">
      <c r="A29" t="s">
        <v>43</v>
      </c>
      <c r="E29" s="28" t="s">
        <v>455</v>
      </c>
    </row>
    <row r="30" spans="1:16" ht="12.75">
      <c r="A30" s="19" t="s">
        <v>35</v>
      </c>
      <c s="23" t="s">
        <v>27</v>
      </c>
      <c s="23" t="s">
        <v>461</v>
      </c>
      <c s="19" t="s">
        <v>44</v>
      </c>
      <c s="24" t="s">
        <v>462</v>
      </c>
      <c s="25" t="s">
        <v>75</v>
      </c>
      <c s="26">
        <v>5</v>
      </c>
      <c s="26">
        <v>0</v>
      </c>
      <c s="26">
        <f>ROUND(ROUND(H30,2)*ROUND(G30,2),2)</f>
      </c>
      <c r="O30">
        <f>(I30*21)/100</f>
      </c>
      <c t="s">
        <v>12</v>
      </c>
    </row>
    <row r="31" spans="1:5" ht="12.75">
      <c r="A31" s="27" t="s">
        <v>39</v>
      </c>
      <c r="E31" s="28" t="s">
        <v>463</v>
      </c>
    </row>
    <row r="32" spans="1:5" ht="12.75">
      <c r="A32" s="29" t="s">
        <v>41</v>
      </c>
      <c r="E32" s="30" t="s">
        <v>464</v>
      </c>
    </row>
    <row r="33" spans="1:5" ht="63.75">
      <c r="A33" t="s">
        <v>43</v>
      </c>
      <c r="E33" s="28" t="s">
        <v>465</v>
      </c>
    </row>
    <row r="34" spans="1:16" ht="12.75">
      <c r="A34" s="19" t="s">
        <v>35</v>
      </c>
      <c s="23" t="s">
        <v>62</v>
      </c>
      <c s="23" t="s">
        <v>466</v>
      </c>
      <c s="19" t="s">
        <v>44</v>
      </c>
      <c s="24" t="s">
        <v>467</v>
      </c>
      <c s="25" t="s">
        <v>75</v>
      </c>
      <c s="26">
        <v>5</v>
      </c>
      <c s="26">
        <v>0</v>
      </c>
      <c s="26">
        <f>ROUND(ROUND(H34,2)*ROUND(G34,2),2)</f>
      </c>
      <c r="O34">
        <f>(I34*21)/100</f>
      </c>
      <c t="s">
        <v>12</v>
      </c>
    </row>
    <row r="35" spans="1:5" ht="12.75">
      <c r="A35" s="27" t="s">
        <v>39</v>
      </c>
      <c r="E35" s="28" t="s">
        <v>44</v>
      </c>
    </row>
    <row r="36" spans="1:5" ht="12.75">
      <c r="A36" s="29" t="s">
        <v>41</v>
      </c>
      <c r="E36" s="30" t="s">
        <v>464</v>
      </c>
    </row>
    <row r="37" spans="1:5" ht="25.5">
      <c r="A37" t="s">
        <v>43</v>
      </c>
      <c r="E37" s="28" t="s">
        <v>468</v>
      </c>
    </row>
    <row r="38" spans="1:16" ht="12.75">
      <c r="A38" s="19" t="s">
        <v>35</v>
      </c>
      <c s="23" t="s">
        <v>66</v>
      </c>
      <c s="23" t="s">
        <v>469</v>
      </c>
      <c s="19" t="s">
        <v>44</v>
      </c>
      <c s="24" t="s">
        <v>470</v>
      </c>
      <c s="25" t="s">
        <v>75</v>
      </c>
      <c s="26">
        <v>5</v>
      </c>
      <c s="26">
        <v>0</v>
      </c>
      <c s="26">
        <f>ROUND(ROUND(H38,2)*ROUND(G38,2),2)</f>
      </c>
      <c r="O38">
        <f>(I38*21)/100</f>
      </c>
      <c t="s">
        <v>12</v>
      </c>
    </row>
    <row r="39" spans="1:5" ht="12.75">
      <c r="A39" s="27" t="s">
        <v>39</v>
      </c>
      <c r="E39" s="28" t="s">
        <v>463</v>
      </c>
    </row>
    <row r="40" spans="1:5" ht="12.75">
      <c r="A40" s="29" t="s">
        <v>41</v>
      </c>
      <c r="E40" s="30" t="s">
        <v>464</v>
      </c>
    </row>
    <row r="41" spans="1:5" ht="51">
      <c r="A41" t="s">
        <v>43</v>
      </c>
      <c r="E41" s="28" t="s">
        <v>471</v>
      </c>
    </row>
    <row r="42" spans="1:16" ht="12.75">
      <c r="A42" s="19" t="s">
        <v>35</v>
      </c>
      <c s="23" t="s">
        <v>30</v>
      </c>
      <c s="23" t="s">
        <v>472</v>
      </c>
      <c s="19" t="s">
        <v>44</v>
      </c>
      <c s="24" t="s">
        <v>473</v>
      </c>
      <c s="25" t="s">
        <v>75</v>
      </c>
      <c s="26">
        <v>5</v>
      </c>
      <c s="26">
        <v>0</v>
      </c>
      <c s="26">
        <f>ROUND(ROUND(H42,2)*ROUND(G42,2),2)</f>
      </c>
      <c r="O42">
        <f>(I42*21)/100</f>
      </c>
      <c t="s">
        <v>12</v>
      </c>
    </row>
    <row r="43" spans="1:5" ht="12.75">
      <c r="A43" s="27" t="s">
        <v>39</v>
      </c>
      <c r="E43" s="28" t="s">
        <v>44</v>
      </c>
    </row>
    <row r="44" spans="1:5" ht="12.75">
      <c r="A44" s="29" t="s">
        <v>41</v>
      </c>
      <c r="E44" s="30" t="s">
        <v>464</v>
      </c>
    </row>
    <row r="45" spans="1:5" ht="25.5">
      <c r="A45" t="s">
        <v>43</v>
      </c>
      <c r="E45" s="28" t="s">
        <v>468</v>
      </c>
    </row>
    <row r="46" spans="1:16" ht="12.75">
      <c r="A46" s="19" t="s">
        <v>35</v>
      </c>
      <c s="23" t="s">
        <v>32</v>
      </c>
      <c s="23" t="s">
        <v>474</v>
      </c>
      <c s="19" t="s">
        <v>44</v>
      </c>
      <c s="24" t="s">
        <v>475</v>
      </c>
      <c s="25" t="s">
        <v>75</v>
      </c>
      <c s="26">
        <v>50</v>
      </c>
      <c s="26">
        <v>0</v>
      </c>
      <c s="26">
        <f>ROUND(ROUND(H46,2)*ROUND(G46,2),2)</f>
      </c>
      <c r="O46">
        <f>(I46*21)/100</f>
      </c>
      <c t="s">
        <v>12</v>
      </c>
    </row>
    <row r="47" spans="1:5" ht="12.75">
      <c r="A47" s="27" t="s">
        <v>39</v>
      </c>
      <c r="E47" s="28" t="s">
        <v>463</v>
      </c>
    </row>
    <row r="48" spans="1:5" ht="12.75">
      <c r="A48" s="29" t="s">
        <v>41</v>
      </c>
      <c r="E48" s="30" t="s">
        <v>476</v>
      </c>
    </row>
    <row r="49" spans="1:5" ht="51">
      <c r="A49" t="s">
        <v>43</v>
      </c>
      <c r="E49" s="28" t="s">
        <v>471</v>
      </c>
    </row>
    <row r="50" spans="1:16" ht="12.75">
      <c r="A50" s="19" t="s">
        <v>35</v>
      </c>
      <c s="23" t="s">
        <v>78</v>
      </c>
      <c s="23" t="s">
        <v>477</v>
      </c>
      <c s="19" t="s">
        <v>44</v>
      </c>
      <c s="24" t="s">
        <v>478</v>
      </c>
      <c s="25" t="s">
        <v>75</v>
      </c>
      <c s="26">
        <v>50</v>
      </c>
      <c s="26">
        <v>0</v>
      </c>
      <c s="26">
        <f>ROUND(ROUND(H50,2)*ROUND(G50,2),2)</f>
      </c>
      <c r="O50">
        <f>(I50*21)/100</f>
      </c>
      <c t="s">
        <v>12</v>
      </c>
    </row>
    <row r="51" spans="1:5" ht="12.75">
      <c r="A51" s="27" t="s">
        <v>39</v>
      </c>
      <c r="E51" s="28" t="s">
        <v>44</v>
      </c>
    </row>
    <row r="52" spans="1:5" ht="12.75">
      <c r="A52" s="29" t="s">
        <v>41</v>
      </c>
      <c r="E52" s="30" t="s">
        <v>476</v>
      </c>
    </row>
    <row r="53" spans="1:5" ht="25.5">
      <c r="A53" t="s">
        <v>43</v>
      </c>
      <c r="E53" s="28" t="s">
        <v>468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479</v>
      </c>
      <c s="31">
        <f>0+I8</f>
      </c>
      <c r="O3" t="s">
        <v>9</v>
      </c>
      <c t="s">
        <v>12</v>
      </c>
    </row>
    <row r="4" spans="1:16" ht="15" customHeight="1">
      <c r="A4" t="s">
        <v>7</v>
      </c>
      <c s="12" t="s">
        <v>8</v>
      </c>
      <c s="13" t="s">
        <v>479</v>
      </c>
      <c s="5"/>
      <c s="14" t="s">
        <v>480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348</v>
      </c>
      <c s="15"/>
      <c s="15"/>
      <c s="15"/>
      <c s="22">
        <f>0+Q8</f>
      </c>
      <c r="O8">
        <f>0+R8</f>
      </c>
      <c r="Q8">
        <f>0+I9+I13+I17+I21+I25+I29+I33+I37+I41+I45+I49+I53</f>
      </c>
      <c>
        <f>0+O9+O13+O17+O21+O25+O29+O33+O37+O41+O45+O49+O53</f>
      </c>
    </row>
    <row r="9" spans="1:16" ht="25.5">
      <c r="A9" s="19" t="s">
        <v>35</v>
      </c>
      <c s="23" t="s">
        <v>19</v>
      </c>
      <c s="23" t="s">
        <v>481</v>
      </c>
      <c s="19" t="s">
        <v>44</v>
      </c>
      <c s="24" t="s">
        <v>482</v>
      </c>
      <c s="25" t="s">
        <v>75</v>
      </c>
      <c s="26">
        <v>82</v>
      </c>
      <c s="26">
        <v>0</v>
      </c>
      <c s="26">
        <f>ROUND(ROUND(H9,2)*ROUND(G9,2),2)</f>
      </c>
      <c r="O9">
        <f>(I9*21)/100</f>
      </c>
      <c t="s">
        <v>12</v>
      </c>
    </row>
    <row r="10" spans="1:5" ht="12.75">
      <c r="A10" s="27" t="s">
        <v>39</v>
      </c>
      <c r="E10" s="28" t="s">
        <v>483</v>
      </c>
    </row>
    <row r="11" spans="1:5" ht="369.75">
      <c r="A11" s="29" t="s">
        <v>41</v>
      </c>
      <c r="E11" s="30" t="s">
        <v>484</v>
      </c>
    </row>
    <row r="12" spans="1:5" ht="25.5">
      <c r="A12" t="s">
        <v>43</v>
      </c>
      <c r="E12" s="28" t="s">
        <v>451</v>
      </c>
    </row>
    <row r="13" spans="1:16" ht="12.75">
      <c r="A13" s="19" t="s">
        <v>35</v>
      </c>
      <c s="23" t="s">
        <v>12</v>
      </c>
      <c s="23" t="s">
        <v>485</v>
      </c>
      <c s="19" t="s">
        <v>44</v>
      </c>
      <c s="24" t="s">
        <v>486</v>
      </c>
      <c s="25" t="s">
        <v>75</v>
      </c>
      <c s="26">
        <v>99</v>
      </c>
      <c s="26">
        <v>0</v>
      </c>
      <c s="26">
        <f>ROUND(ROUND(H13,2)*ROUND(G13,2),2)</f>
      </c>
      <c r="O13">
        <f>(I13*21)/100</f>
      </c>
      <c t="s">
        <v>12</v>
      </c>
    </row>
    <row r="14" spans="1:5" ht="25.5">
      <c r="A14" s="27" t="s">
        <v>39</v>
      </c>
      <c r="E14" s="28" t="s">
        <v>487</v>
      </c>
    </row>
    <row r="15" spans="1:5" ht="408">
      <c r="A15" s="29" t="s">
        <v>41</v>
      </c>
      <c r="E15" s="30" t="s">
        <v>488</v>
      </c>
    </row>
    <row r="16" spans="1:5" ht="38.25">
      <c r="A16" t="s">
        <v>43</v>
      </c>
      <c r="E16" s="28" t="s">
        <v>455</v>
      </c>
    </row>
    <row r="17" spans="1:16" ht="12.75">
      <c r="A17" s="19" t="s">
        <v>35</v>
      </c>
      <c s="23" t="s">
        <v>13</v>
      </c>
      <c s="23" t="s">
        <v>456</v>
      </c>
      <c s="19" t="s">
        <v>44</v>
      </c>
      <c s="24" t="s">
        <v>457</v>
      </c>
      <c s="25" t="s">
        <v>75</v>
      </c>
      <c s="26">
        <v>19</v>
      </c>
      <c s="26">
        <v>0</v>
      </c>
      <c s="26">
        <f>ROUND(ROUND(H17,2)*ROUND(G17,2),2)</f>
      </c>
      <c r="O17">
        <f>(I17*21)/100</f>
      </c>
      <c t="s">
        <v>12</v>
      </c>
    </row>
    <row r="18" spans="1:5" ht="12.75">
      <c r="A18" s="27" t="s">
        <v>39</v>
      </c>
      <c r="E18" s="28" t="s">
        <v>483</v>
      </c>
    </row>
    <row r="19" spans="1:5" ht="51">
      <c r="A19" s="29" t="s">
        <v>41</v>
      </c>
      <c r="E19" s="30" t="s">
        <v>489</v>
      </c>
    </row>
    <row r="20" spans="1:5" ht="25.5">
      <c r="A20" t="s">
        <v>43</v>
      </c>
      <c r="E20" s="28" t="s">
        <v>451</v>
      </c>
    </row>
    <row r="21" spans="1:16" ht="12.75">
      <c r="A21" s="19" t="s">
        <v>35</v>
      </c>
      <c s="23" t="s">
        <v>23</v>
      </c>
      <c s="23" t="s">
        <v>459</v>
      </c>
      <c s="19" t="s">
        <v>44</v>
      </c>
      <c s="24" t="s">
        <v>460</v>
      </c>
      <c s="25" t="s">
        <v>75</v>
      </c>
      <c s="26">
        <v>19</v>
      </c>
      <c s="26">
        <v>0</v>
      </c>
      <c s="26">
        <f>ROUND(ROUND(H21,2)*ROUND(G21,2),2)</f>
      </c>
      <c r="O21">
        <f>(I21*21)/100</f>
      </c>
      <c t="s">
        <v>12</v>
      </c>
    </row>
    <row r="22" spans="1:5" ht="25.5">
      <c r="A22" s="27" t="s">
        <v>39</v>
      </c>
      <c r="E22" s="28" t="s">
        <v>487</v>
      </c>
    </row>
    <row r="23" spans="1:5" ht="51">
      <c r="A23" s="29" t="s">
        <v>41</v>
      </c>
      <c r="E23" s="30" t="s">
        <v>489</v>
      </c>
    </row>
    <row r="24" spans="1:5" ht="38.25">
      <c r="A24" t="s">
        <v>43</v>
      </c>
      <c r="E24" s="28" t="s">
        <v>455</v>
      </c>
    </row>
    <row r="25" spans="1:16" ht="25.5">
      <c r="A25" s="19" t="s">
        <v>35</v>
      </c>
      <c s="23" t="s">
        <v>25</v>
      </c>
      <c s="23" t="s">
        <v>490</v>
      </c>
      <c s="19" t="s">
        <v>44</v>
      </c>
      <c s="24" t="s">
        <v>491</v>
      </c>
      <c s="25" t="s">
        <v>75</v>
      </c>
      <c s="26">
        <v>34</v>
      </c>
      <c s="26">
        <v>0</v>
      </c>
      <c s="26">
        <f>ROUND(ROUND(H25,2)*ROUND(G25,2),2)</f>
      </c>
      <c r="O25">
        <f>(I25*21)/100</f>
      </c>
      <c t="s">
        <v>12</v>
      </c>
    </row>
    <row r="26" spans="1:5" ht="51">
      <c r="A26" s="27" t="s">
        <v>39</v>
      </c>
      <c r="E26" s="28" t="s">
        <v>492</v>
      </c>
    </row>
    <row r="27" spans="1:5" ht="12.75">
      <c r="A27" s="29" t="s">
        <v>41</v>
      </c>
      <c r="E27" s="30" t="s">
        <v>493</v>
      </c>
    </row>
    <row r="28" spans="1:5" ht="25.5">
      <c r="A28" t="s">
        <v>43</v>
      </c>
      <c r="E28" s="28" t="s">
        <v>494</v>
      </c>
    </row>
    <row r="29" spans="1:16" ht="12.75">
      <c r="A29" s="19" t="s">
        <v>35</v>
      </c>
      <c s="23" t="s">
        <v>27</v>
      </c>
      <c s="23" t="s">
        <v>495</v>
      </c>
      <c s="19" t="s">
        <v>44</v>
      </c>
      <c s="24" t="s">
        <v>496</v>
      </c>
      <c s="25" t="s">
        <v>75</v>
      </c>
      <c s="26">
        <v>32</v>
      </c>
      <c s="26">
        <v>0</v>
      </c>
      <c s="26">
        <f>ROUND(ROUND(H29,2)*ROUND(G29,2),2)</f>
      </c>
      <c r="O29">
        <f>(I29*21)/100</f>
      </c>
      <c t="s">
        <v>12</v>
      </c>
    </row>
    <row r="30" spans="1:5" ht="63.75">
      <c r="A30" s="27" t="s">
        <v>39</v>
      </c>
      <c r="E30" s="28" t="s">
        <v>497</v>
      </c>
    </row>
    <row r="31" spans="1:5" ht="12.75">
      <c r="A31" s="29" t="s">
        <v>41</v>
      </c>
      <c r="E31" s="30" t="s">
        <v>498</v>
      </c>
    </row>
    <row r="32" spans="1:5" ht="38.25">
      <c r="A32" t="s">
        <v>43</v>
      </c>
      <c r="E32" s="28" t="s">
        <v>455</v>
      </c>
    </row>
    <row r="33" spans="1:16" ht="25.5">
      <c r="A33" s="19" t="s">
        <v>35</v>
      </c>
      <c s="23" t="s">
        <v>62</v>
      </c>
      <c s="23" t="s">
        <v>499</v>
      </c>
      <c s="19" t="s">
        <v>19</v>
      </c>
      <c s="24" t="s">
        <v>500</v>
      </c>
      <c s="25" t="s">
        <v>97</v>
      </c>
      <c s="26">
        <v>403.85</v>
      </c>
      <c s="26">
        <v>0</v>
      </c>
      <c s="26">
        <f>ROUND(ROUND(H33,2)*ROUND(G33,2),2)</f>
      </c>
      <c r="O33">
        <f>(I33*21)/100</f>
      </c>
      <c t="s">
        <v>12</v>
      </c>
    </row>
    <row r="34" spans="1:5" ht="12.75">
      <c r="A34" s="27" t="s">
        <v>39</v>
      </c>
      <c r="E34" s="28" t="s">
        <v>501</v>
      </c>
    </row>
    <row r="35" spans="1:5" ht="127.5">
      <c r="A35" s="29" t="s">
        <v>41</v>
      </c>
      <c r="E35" s="30" t="s">
        <v>502</v>
      </c>
    </row>
    <row r="36" spans="1:5" ht="38.25">
      <c r="A36" t="s">
        <v>43</v>
      </c>
      <c r="E36" s="28" t="s">
        <v>503</v>
      </c>
    </row>
    <row r="37" spans="1:16" ht="25.5">
      <c r="A37" s="19" t="s">
        <v>35</v>
      </c>
      <c s="23" t="s">
        <v>66</v>
      </c>
      <c s="23" t="s">
        <v>499</v>
      </c>
      <c s="19" t="s">
        <v>12</v>
      </c>
      <c s="24" t="s">
        <v>500</v>
      </c>
      <c s="25" t="s">
        <v>97</v>
      </c>
      <c s="26">
        <v>1317</v>
      </c>
      <c s="26">
        <v>0</v>
      </c>
      <c s="26">
        <f>ROUND(ROUND(H37,2)*ROUND(G37,2),2)</f>
      </c>
      <c r="O37">
        <f>(I37*21)/100</f>
      </c>
      <c t="s">
        <v>12</v>
      </c>
    </row>
    <row r="38" spans="1:5" ht="12.75">
      <c r="A38" s="27" t="s">
        <v>39</v>
      </c>
      <c r="E38" s="28" t="s">
        <v>504</v>
      </c>
    </row>
    <row r="39" spans="1:5" ht="12.75">
      <c r="A39" s="29" t="s">
        <v>41</v>
      </c>
      <c r="E39" s="30" t="s">
        <v>505</v>
      </c>
    </row>
    <row r="40" spans="1:5" ht="38.25">
      <c r="A40" t="s">
        <v>43</v>
      </c>
      <c r="E40" s="28" t="s">
        <v>503</v>
      </c>
    </row>
    <row r="41" spans="1:16" ht="25.5">
      <c r="A41" s="19" t="s">
        <v>35</v>
      </c>
      <c s="23" t="s">
        <v>30</v>
      </c>
      <c s="23" t="s">
        <v>506</v>
      </c>
      <c s="19" t="s">
        <v>44</v>
      </c>
      <c s="24" t="s">
        <v>507</v>
      </c>
      <c s="25" t="s">
        <v>97</v>
      </c>
      <c s="26">
        <v>44</v>
      </c>
      <c s="26">
        <v>0</v>
      </c>
      <c s="26">
        <f>ROUND(ROUND(H41,2)*ROUND(G41,2),2)</f>
      </c>
      <c r="O41">
        <f>(I41*21)/100</f>
      </c>
      <c t="s">
        <v>12</v>
      </c>
    </row>
    <row r="42" spans="1:5" ht="12.75">
      <c r="A42" s="27" t="s">
        <v>39</v>
      </c>
      <c r="E42" s="28" t="s">
        <v>508</v>
      </c>
    </row>
    <row r="43" spans="1:5" ht="12.75">
      <c r="A43" s="29" t="s">
        <v>41</v>
      </c>
      <c r="E43" s="30" t="s">
        <v>509</v>
      </c>
    </row>
    <row r="44" spans="1:5" ht="38.25">
      <c r="A44" t="s">
        <v>43</v>
      </c>
      <c r="E44" s="28" t="s">
        <v>503</v>
      </c>
    </row>
    <row r="45" spans="1:16" ht="25.5">
      <c r="A45" s="19" t="s">
        <v>35</v>
      </c>
      <c s="23" t="s">
        <v>32</v>
      </c>
      <c s="23" t="s">
        <v>510</v>
      </c>
      <c s="19" t="s">
        <v>44</v>
      </c>
      <c s="24" t="s">
        <v>511</v>
      </c>
      <c s="25" t="s">
        <v>97</v>
      </c>
      <c s="26">
        <v>359.85</v>
      </c>
      <c s="26">
        <v>0</v>
      </c>
      <c s="26">
        <f>ROUND(ROUND(H45,2)*ROUND(G45,2),2)</f>
      </c>
      <c r="O45">
        <f>(I45*21)/100</f>
      </c>
      <c t="s">
        <v>12</v>
      </c>
    </row>
    <row r="46" spans="1:5" ht="25.5">
      <c r="A46" s="27" t="s">
        <v>39</v>
      </c>
      <c r="E46" s="28" t="s">
        <v>512</v>
      </c>
    </row>
    <row r="47" spans="1:5" ht="114.75">
      <c r="A47" s="29" t="s">
        <v>41</v>
      </c>
      <c r="E47" s="30" t="s">
        <v>513</v>
      </c>
    </row>
    <row r="48" spans="1:5" ht="38.25">
      <c r="A48" t="s">
        <v>43</v>
      </c>
      <c r="E48" s="28" t="s">
        <v>503</v>
      </c>
    </row>
    <row r="49" spans="1:16" ht="12.75">
      <c r="A49" s="19" t="s">
        <v>35</v>
      </c>
      <c s="23" t="s">
        <v>78</v>
      </c>
      <c s="23" t="s">
        <v>514</v>
      </c>
      <c s="19" t="s">
        <v>44</v>
      </c>
      <c s="24" t="s">
        <v>515</v>
      </c>
      <c s="25" t="s">
        <v>75</v>
      </c>
      <c s="26">
        <v>63</v>
      </c>
      <c s="26">
        <v>0</v>
      </c>
      <c s="26">
        <f>ROUND(ROUND(H49,2)*ROUND(G49,2),2)</f>
      </c>
      <c r="O49">
        <f>(I49*21)/100</f>
      </c>
      <c t="s">
        <v>12</v>
      </c>
    </row>
    <row r="50" spans="1:5" ht="12.75">
      <c r="A50" s="27" t="s">
        <v>39</v>
      </c>
      <c r="E50" s="28" t="s">
        <v>516</v>
      </c>
    </row>
    <row r="51" spans="1:5" ht="51">
      <c r="A51" s="29" t="s">
        <v>41</v>
      </c>
      <c r="E51" s="30" t="s">
        <v>517</v>
      </c>
    </row>
    <row r="52" spans="1:5" ht="38.25">
      <c r="A52" t="s">
        <v>43</v>
      </c>
      <c r="E52" s="28" t="s">
        <v>518</v>
      </c>
    </row>
    <row r="53" spans="1:16" ht="12.75">
      <c r="A53" s="19" t="s">
        <v>35</v>
      </c>
      <c s="23" t="s">
        <v>133</v>
      </c>
      <c s="23" t="s">
        <v>519</v>
      </c>
      <c s="19" t="s">
        <v>44</v>
      </c>
      <c s="24" t="s">
        <v>520</v>
      </c>
      <c s="25" t="s">
        <v>75</v>
      </c>
      <c s="26">
        <v>18</v>
      </c>
      <c s="26">
        <v>0</v>
      </c>
      <c s="26">
        <f>ROUND(ROUND(H53,2)*ROUND(G53,2),2)</f>
      </c>
      <c r="O53">
        <f>(I53*21)/100</f>
      </c>
      <c t="s">
        <v>12</v>
      </c>
    </row>
    <row r="54" spans="1:5" ht="12.75">
      <c r="A54" s="27" t="s">
        <v>39</v>
      </c>
      <c r="E54" s="28" t="s">
        <v>521</v>
      </c>
    </row>
    <row r="55" spans="1:5" ht="12.75">
      <c r="A55" s="29" t="s">
        <v>41</v>
      </c>
      <c r="E55" s="30" t="s">
        <v>522</v>
      </c>
    </row>
    <row r="56" spans="1:5" ht="38.25">
      <c r="A56" t="s">
        <v>43</v>
      </c>
      <c r="E56" s="28" t="s">
        <v>523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